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绩效评价\2018年\正式报告\上报文件\公共文化服务体系\"/>
    </mc:Choice>
  </mc:AlternateContent>
  <bookViews>
    <workbookView xWindow="0" yWindow="0" windowWidth="20730" windowHeight="9750" firstSheet="3" activeTab="7"/>
  </bookViews>
  <sheets>
    <sheet name="项目明细" sheetId="4" state="hidden" r:id="rId1"/>
    <sheet name="分解总表" sheetId="1" state="hidden" r:id="rId2"/>
    <sheet name="项目资金使用情况" sheetId="2" state="hidden" r:id="rId3"/>
    <sheet name="汇总指标" sheetId="12" r:id="rId4"/>
    <sheet name="电影放映" sheetId="16" r:id="rId5"/>
    <sheet name="农村电影放映" sheetId="5" state="hidden" r:id="rId6"/>
    <sheet name="农家书屋" sheetId="6" r:id="rId7"/>
    <sheet name="模拟" sheetId="7" r:id="rId8"/>
    <sheet name="数字汇总" sheetId="17" r:id="rId9"/>
    <sheet name="数字一" sheetId="15" state="hidden" r:id="rId10"/>
    <sheet name="数字二" sheetId="8" state="hidden" r:id="rId11"/>
    <sheet name="广播器材" sheetId="9" r:id="rId12"/>
    <sheet name="应急" sheetId="10" r:id="rId13"/>
    <sheet name="影视精品" sheetId="11" state="hidden" r:id="rId14"/>
    <sheet name="影视" sheetId="13" r:id="rId15"/>
    <sheet name="项目汇总收支情况" sheetId="14" state="hidden" r:id="rId16"/>
    <sheet name="Sheet1" sheetId="18" state="hidden" r:id="rId17"/>
  </sheets>
  <definedNames>
    <definedName name="_xlnm._FilterDatabase" localSheetId="1" hidden="1">分解总表!$A$6:$I$89</definedName>
    <definedName name="_xlnm._FilterDatabase" localSheetId="2" hidden="1">项目资金使用情况!$A$6:$Y$6</definedName>
    <definedName name="_xlnm.Print_Area" localSheetId="4">电影放映!$A$1:$K$26</definedName>
    <definedName name="_xlnm.Print_Area" localSheetId="11">广播器材!$A$1:$K$30</definedName>
    <definedName name="_xlnm.Print_Area" localSheetId="7">模拟!$A$1:$K$28</definedName>
    <definedName name="_xlnm.Print_Area" localSheetId="6">农家书屋!$A$1:$G$30</definedName>
    <definedName name="_xlnm.Print_Area" localSheetId="8">数字汇总!$A$1:$K$28</definedName>
    <definedName name="_xlnm.Print_Area" localSheetId="14">影视!$A$1:$K$22</definedName>
    <definedName name="_xlnm.Print_Area" localSheetId="12">应急!$A$1:$K$31</definedName>
    <definedName name="_xlnm.Print_Titles" localSheetId="1">分解总表!$1:$5</definedName>
  </definedNames>
  <calcPr calcId="152511" calcMode="manual"/>
</workbook>
</file>

<file path=xl/calcChain.xml><?xml version="1.0" encoding="utf-8"?>
<calcChain xmlns="http://schemas.openxmlformats.org/spreadsheetml/2006/main">
  <c r="I16" i="2" l="1"/>
  <c r="M49" i="18" l="1"/>
  <c r="M50" i="18"/>
  <c r="M51" i="18"/>
  <c r="M52" i="18"/>
  <c r="M53" i="18"/>
  <c r="M54" i="18"/>
  <c r="M55" i="18"/>
  <c r="M56" i="18"/>
  <c r="M57" i="18"/>
  <c r="M58" i="18"/>
  <c r="M59" i="18"/>
  <c r="M60" i="18"/>
  <c r="M61" i="18"/>
  <c r="M62" i="18"/>
  <c r="M63" i="18"/>
  <c r="M64" i="18"/>
  <c r="M65" i="18"/>
  <c r="M66" i="18"/>
  <c r="M67" i="18"/>
  <c r="M68" i="18"/>
  <c r="M69" i="18"/>
  <c r="M70" i="18"/>
  <c r="M71" i="18"/>
  <c r="M72" i="18"/>
  <c r="M73" i="18"/>
  <c r="M74" i="18"/>
  <c r="M75" i="18"/>
  <c r="M76" i="18"/>
  <c r="M77" i="18"/>
  <c r="M78" i="18"/>
  <c r="M79" i="18"/>
  <c r="M80" i="18"/>
  <c r="M81" i="18"/>
  <c r="M82" i="18"/>
  <c r="M83" i="18"/>
  <c r="M84" i="18"/>
  <c r="M85" i="18"/>
  <c r="M86" i="18"/>
  <c r="M87" i="18"/>
  <c r="M88" i="18"/>
  <c r="M89" i="18"/>
  <c r="M90" i="18"/>
  <c r="M91" i="18"/>
  <c r="M92" i="18"/>
  <c r="M93" i="18"/>
  <c r="M94" i="18"/>
  <c r="M95" i="18"/>
  <c r="M96" i="18"/>
  <c r="M97" i="18"/>
  <c r="M98" i="18"/>
  <c r="M99" i="18"/>
  <c r="M100" i="18"/>
  <c r="M101" i="18"/>
  <c r="M102" i="18"/>
  <c r="M103" i="18"/>
  <c r="M104" i="18"/>
  <c r="M105" i="18"/>
  <c r="M106" i="18"/>
  <c r="M107" i="18"/>
  <c r="M108" i="18"/>
  <c r="M109" i="18"/>
  <c r="M110" i="18"/>
  <c r="M111" i="18"/>
  <c r="M112" i="18"/>
  <c r="M113" i="18"/>
  <c r="M114" i="18"/>
  <c r="M115" i="18"/>
  <c r="M116" i="18"/>
  <c r="M117" i="18"/>
  <c r="M118" i="18"/>
  <c r="M119" i="18"/>
  <c r="M120" i="18"/>
  <c r="M121" i="18"/>
  <c r="M122" i="18"/>
  <c r="M123" i="18"/>
  <c r="M124" i="18"/>
  <c r="M125" i="18"/>
  <c r="M126" i="18"/>
  <c r="M127" i="18"/>
  <c r="M128" i="18"/>
  <c r="M129" i="18"/>
  <c r="M130" i="18"/>
  <c r="M48" i="18"/>
  <c r="L131" i="18"/>
  <c r="J131" i="18"/>
  <c r="C69" i="18"/>
  <c r="F69" i="18" s="1"/>
  <c r="A83" i="18"/>
  <c r="F2"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70" i="18"/>
  <c r="F71" i="18"/>
  <c r="F72" i="18"/>
  <c r="F73" i="18"/>
  <c r="F74" i="18"/>
  <c r="F75" i="18"/>
  <c r="F76" i="18"/>
  <c r="F77" i="18"/>
  <c r="F78" i="18"/>
  <c r="F79" i="18"/>
  <c r="F80" i="18"/>
  <c r="F81" i="18"/>
  <c r="F82" i="18"/>
  <c r="F83" i="18"/>
  <c r="F1" i="18"/>
  <c r="E2"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70" i="18"/>
  <c r="E71" i="18"/>
  <c r="E72" i="18"/>
  <c r="E73" i="18"/>
  <c r="E74" i="18"/>
  <c r="E75" i="18"/>
  <c r="E76" i="18"/>
  <c r="E77" i="18"/>
  <c r="E78" i="18"/>
  <c r="E79" i="18"/>
  <c r="E80" i="18"/>
  <c r="E81" i="18"/>
  <c r="E82" i="18"/>
  <c r="E83" i="18"/>
  <c r="E1" i="18"/>
  <c r="L10"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8" i="2"/>
  <c r="H9" i="2"/>
  <c r="H7"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N74" i="2"/>
  <c r="N22" i="2"/>
  <c r="O22" i="2" s="1"/>
  <c r="I6" i="2"/>
  <c r="G18" i="14"/>
  <c r="I18" i="14" s="1"/>
  <c r="H18" i="14"/>
  <c r="J12" i="14"/>
  <c r="B6" i="2"/>
  <c r="F6" i="2"/>
  <c r="G6" i="2"/>
  <c r="J6" i="2"/>
  <c r="K6" i="2"/>
  <c r="S6" i="2"/>
  <c r="T6" i="2"/>
  <c r="U6" i="2"/>
  <c r="H11" i="14" s="1"/>
  <c r="C6" i="2"/>
  <c r="D7" i="2"/>
  <c r="L7" i="2"/>
  <c r="M7" i="2"/>
  <c r="O7" i="2"/>
  <c r="V7" i="2"/>
  <c r="D8" i="2"/>
  <c r="L8" i="2"/>
  <c r="M8" i="2"/>
  <c r="O8" i="2"/>
  <c r="V8" i="2"/>
  <c r="D9" i="2"/>
  <c r="L9" i="2"/>
  <c r="M9" i="2"/>
  <c r="O9" i="2"/>
  <c r="V9" i="2"/>
  <c r="M10" i="2"/>
  <c r="O10" i="2"/>
  <c r="V10" i="2"/>
  <c r="L11" i="2"/>
  <c r="M11" i="2"/>
  <c r="O11" i="2"/>
  <c r="V11" i="2"/>
  <c r="L12" i="2"/>
  <c r="M12" i="2"/>
  <c r="O12" i="2"/>
  <c r="V12" i="2"/>
  <c r="L13" i="2"/>
  <c r="M13" i="2"/>
  <c r="O13" i="2"/>
  <c r="V13" i="2"/>
  <c r="L14" i="2"/>
  <c r="M14" i="2"/>
  <c r="O14" i="2"/>
  <c r="V14" i="2"/>
  <c r="L15" i="2"/>
  <c r="M15" i="2"/>
  <c r="O15" i="2"/>
  <c r="V15" i="2"/>
  <c r="L16" i="2"/>
  <c r="M16" i="2"/>
  <c r="O16" i="2"/>
  <c r="V16" i="2"/>
  <c r="L17" i="2"/>
  <c r="M17" i="2"/>
  <c r="O17" i="2"/>
  <c r="V17" i="2"/>
  <c r="L18" i="2"/>
  <c r="M18" i="2"/>
  <c r="O18" i="2"/>
  <c r="V18" i="2"/>
  <c r="L19" i="2"/>
  <c r="M19" i="2"/>
  <c r="O19" i="2"/>
  <c r="V19" i="2"/>
  <c r="L20" i="2"/>
  <c r="M20" i="2"/>
  <c r="O20" i="2"/>
  <c r="V20" i="2"/>
  <c r="L21" i="2"/>
  <c r="M21" i="2"/>
  <c r="O21" i="2"/>
  <c r="V21" i="2"/>
  <c r="L22" i="2"/>
  <c r="M22" i="2"/>
  <c r="V22" i="2"/>
  <c r="L23" i="2"/>
  <c r="M23" i="2"/>
  <c r="O23" i="2"/>
  <c r="V23" i="2"/>
  <c r="L24" i="2"/>
  <c r="M24" i="2"/>
  <c r="O24" i="2"/>
  <c r="V24" i="2"/>
  <c r="L25" i="2"/>
  <c r="M25" i="2"/>
  <c r="O25" i="2"/>
  <c r="V25" i="2"/>
  <c r="L26" i="2"/>
  <c r="M26" i="2"/>
  <c r="O26" i="2"/>
  <c r="V26" i="2"/>
  <c r="L27" i="2"/>
  <c r="M27" i="2"/>
  <c r="O27" i="2"/>
  <c r="V27" i="2"/>
  <c r="L28" i="2"/>
  <c r="M28" i="2"/>
  <c r="O28" i="2"/>
  <c r="V28" i="2"/>
  <c r="L29" i="2"/>
  <c r="M29" i="2"/>
  <c r="O29" i="2"/>
  <c r="V29" i="2"/>
  <c r="L30" i="2"/>
  <c r="M30" i="2"/>
  <c r="O30" i="2"/>
  <c r="V30" i="2"/>
  <c r="L31" i="2"/>
  <c r="M31" i="2"/>
  <c r="O31" i="2"/>
  <c r="V31" i="2"/>
  <c r="L32" i="2"/>
  <c r="M32" i="2"/>
  <c r="O32" i="2"/>
  <c r="V32" i="2"/>
  <c r="L33" i="2"/>
  <c r="M33" i="2"/>
  <c r="O33" i="2"/>
  <c r="V33" i="2"/>
  <c r="L34" i="2"/>
  <c r="M34" i="2"/>
  <c r="O34" i="2"/>
  <c r="V34" i="2"/>
  <c r="L35" i="2"/>
  <c r="M35" i="2"/>
  <c r="O35" i="2"/>
  <c r="V35" i="2"/>
  <c r="L36" i="2"/>
  <c r="M36" i="2"/>
  <c r="O36" i="2"/>
  <c r="V36" i="2"/>
  <c r="L37" i="2"/>
  <c r="M37" i="2"/>
  <c r="O37" i="2"/>
  <c r="V37" i="2"/>
  <c r="L38" i="2"/>
  <c r="M38" i="2"/>
  <c r="O38" i="2"/>
  <c r="V38" i="2"/>
  <c r="L39" i="2"/>
  <c r="M39" i="2"/>
  <c r="O39" i="2"/>
  <c r="V39" i="2"/>
  <c r="L40" i="2"/>
  <c r="M40" i="2"/>
  <c r="O40" i="2"/>
  <c r="V40" i="2"/>
  <c r="L41" i="2"/>
  <c r="M41" i="2"/>
  <c r="O41" i="2"/>
  <c r="V41" i="2"/>
  <c r="L42" i="2"/>
  <c r="M42" i="2"/>
  <c r="O42" i="2"/>
  <c r="V42" i="2"/>
  <c r="L43" i="2"/>
  <c r="M43" i="2"/>
  <c r="O43" i="2"/>
  <c r="V43" i="2"/>
  <c r="L44" i="2"/>
  <c r="M44" i="2"/>
  <c r="O44" i="2"/>
  <c r="V44" i="2"/>
  <c r="L45" i="2"/>
  <c r="M45" i="2"/>
  <c r="O45" i="2"/>
  <c r="V45" i="2"/>
  <c r="L46" i="2"/>
  <c r="M46" i="2"/>
  <c r="O46" i="2"/>
  <c r="V46" i="2"/>
  <c r="L47" i="2"/>
  <c r="M47" i="2"/>
  <c r="O47" i="2"/>
  <c r="V47" i="2"/>
  <c r="L48" i="2"/>
  <c r="M48" i="2"/>
  <c r="O48" i="2"/>
  <c r="V48" i="2"/>
  <c r="L49" i="2"/>
  <c r="M49" i="2"/>
  <c r="O49" i="2"/>
  <c r="V49" i="2"/>
  <c r="L50" i="2"/>
  <c r="M50" i="2"/>
  <c r="O50" i="2"/>
  <c r="V50" i="2"/>
  <c r="L51" i="2"/>
  <c r="M51" i="2"/>
  <c r="O51" i="2"/>
  <c r="V51" i="2"/>
  <c r="L52" i="2"/>
  <c r="M52" i="2"/>
  <c r="O52" i="2"/>
  <c r="V52" i="2"/>
  <c r="L53" i="2"/>
  <c r="M53" i="2"/>
  <c r="O53" i="2"/>
  <c r="V53" i="2"/>
  <c r="L54" i="2"/>
  <c r="M54" i="2"/>
  <c r="O54" i="2"/>
  <c r="V54" i="2"/>
  <c r="L55" i="2"/>
  <c r="M55" i="2"/>
  <c r="O55" i="2"/>
  <c r="V55" i="2"/>
  <c r="L56" i="2"/>
  <c r="M56" i="2"/>
  <c r="O56" i="2"/>
  <c r="V56" i="2"/>
  <c r="L57" i="2"/>
  <c r="M57" i="2"/>
  <c r="O57" i="2"/>
  <c r="V57" i="2"/>
  <c r="L58" i="2"/>
  <c r="M58" i="2"/>
  <c r="O58" i="2"/>
  <c r="V58" i="2"/>
  <c r="L59" i="2"/>
  <c r="M59" i="2"/>
  <c r="O59" i="2"/>
  <c r="V59" i="2"/>
  <c r="L60" i="2"/>
  <c r="M60" i="2"/>
  <c r="O60" i="2"/>
  <c r="V60" i="2"/>
  <c r="L61" i="2"/>
  <c r="M61" i="2"/>
  <c r="O61" i="2"/>
  <c r="V61" i="2"/>
  <c r="L62" i="2"/>
  <c r="M62" i="2"/>
  <c r="O62" i="2"/>
  <c r="V62" i="2"/>
  <c r="L63" i="2"/>
  <c r="M63" i="2"/>
  <c r="O63" i="2"/>
  <c r="V63" i="2"/>
  <c r="L64" i="2"/>
  <c r="M64" i="2"/>
  <c r="O64" i="2"/>
  <c r="P64" i="2"/>
  <c r="P6" i="2" s="1"/>
  <c r="Q64" i="2"/>
  <c r="R64" i="2"/>
  <c r="R6" i="2" s="1"/>
  <c r="L65" i="2"/>
  <c r="M65" i="2"/>
  <c r="O65" i="2"/>
  <c r="P65" i="2"/>
  <c r="Q65" i="2"/>
  <c r="V65" i="2"/>
  <c r="L66" i="2"/>
  <c r="M66" i="2"/>
  <c r="O66" i="2"/>
  <c r="V66" i="2"/>
  <c r="L67" i="2"/>
  <c r="M67" i="2"/>
  <c r="O67" i="2"/>
  <c r="V67" i="2"/>
  <c r="L68" i="2"/>
  <c r="M68" i="2"/>
  <c r="O68" i="2"/>
  <c r="V68" i="2"/>
  <c r="L69" i="2"/>
  <c r="M69" i="2"/>
  <c r="O69" i="2"/>
  <c r="V69" i="2"/>
  <c r="L70" i="2"/>
  <c r="M70" i="2"/>
  <c r="V70" i="2"/>
  <c r="M71" i="2"/>
  <c r="O71" i="2"/>
  <c r="V71" i="2"/>
  <c r="L72" i="2"/>
  <c r="M72" i="2"/>
  <c r="O72" i="2"/>
  <c r="V72" i="2"/>
  <c r="L73" i="2"/>
  <c r="M73" i="2"/>
  <c r="O73" i="2"/>
  <c r="V73" i="2"/>
  <c r="L74" i="2"/>
  <c r="M74" i="2"/>
  <c r="V74" i="2"/>
  <c r="L75" i="2"/>
  <c r="M75" i="2"/>
  <c r="O75" i="2"/>
  <c r="V75" i="2"/>
  <c r="L76" i="2"/>
  <c r="M76" i="2"/>
  <c r="O76" i="2"/>
  <c r="V76" i="2"/>
  <c r="L77" i="2"/>
  <c r="M77" i="2"/>
  <c r="O77" i="2"/>
  <c r="V77" i="2"/>
  <c r="L78" i="2"/>
  <c r="M78" i="2"/>
  <c r="O78" i="2"/>
  <c r="V78" i="2"/>
  <c r="L79" i="2"/>
  <c r="M79" i="2"/>
  <c r="O79" i="2"/>
  <c r="V79" i="2"/>
  <c r="L80" i="2"/>
  <c r="M80" i="2"/>
  <c r="O80" i="2"/>
  <c r="V80" i="2"/>
  <c r="L81" i="2"/>
  <c r="M81" i="2"/>
  <c r="O81" i="2"/>
  <c r="V81" i="2"/>
  <c r="L82" i="2"/>
  <c r="M82" i="2"/>
  <c r="O82" i="2"/>
  <c r="V82" i="2"/>
  <c r="L83" i="2"/>
  <c r="M83" i="2"/>
  <c r="O83" i="2"/>
  <c r="V83" i="2"/>
  <c r="L84" i="2"/>
  <c r="M84" i="2"/>
  <c r="O84" i="2"/>
  <c r="V84" i="2"/>
  <c r="L85" i="2"/>
  <c r="M85" i="2"/>
  <c r="O85" i="2"/>
  <c r="V85" i="2"/>
  <c r="L86" i="2"/>
  <c r="M86" i="2"/>
  <c r="O86" i="2"/>
  <c r="V86" i="2"/>
  <c r="L87" i="2"/>
  <c r="M87" i="2"/>
  <c r="O87" i="2"/>
  <c r="V87" i="2"/>
  <c r="L88" i="2"/>
  <c r="M88" i="2"/>
  <c r="O88" i="2"/>
  <c r="V88" i="2"/>
  <c r="L89" i="2"/>
  <c r="M89" i="2"/>
  <c r="O89" i="2"/>
  <c r="V89" i="2"/>
  <c r="G3" i="2" l="1"/>
  <c r="N6" i="2"/>
  <c r="H9" i="8" s="1"/>
  <c r="E69" i="18"/>
  <c r="K132" i="18"/>
  <c r="M131" i="18"/>
  <c r="L6" i="2"/>
  <c r="V64" i="2"/>
  <c r="M6" i="2"/>
  <c r="Q6" i="2"/>
  <c r="V6" i="2"/>
  <c r="O74" i="2"/>
  <c r="O70" i="2"/>
  <c r="D6" i="2"/>
  <c r="E6" i="2"/>
  <c r="J9" i="16"/>
  <c r="J8" i="16"/>
  <c r="I20" i="16" s="1"/>
  <c r="G8" i="17"/>
  <c r="H10" i="16"/>
  <c r="H10" i="12" s="1"/>
  <c r="G9" i="10"/>
  <c r="G9" i="8"/>
  <c r="G8" i="8" s="1"/>
  <c r="I12" i="14"/>
  <c r="H6" i="14"/>
  <c r="G6" i="14"/>
  <c r="H5" i="14"/>
  <c r="I5" i="14" s="1"/>
  <c r="G5" i="14"/>
  <c r="G10" i="14"/>
  <c r="J10" i="14" s="1"/>
  <c r="X7"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3" i="2"/>
  <c r="X44" i="2"/>
  <c r="X45" i="2"/>
  <c r="X46" i="2"/>
  <c r="X47" i="2"/>
  <c r="X48" i="2"/>
  <c r="X49" i="2"/>
  <c r="X50" i="2"/>
  <c r="X51" i="2"/>
  <c r="X52" i="2"/>
  <c r="X53" i="2"/>
  <c r="X54" i="2"/>
  <c r="X55" i="2"/>
  <c r="X56" i="2"/>
  <c r="X57" i="2"/>
  <c r="X58" i="2"/>
  <c r="X59" i="2"/>
  <c r="X60" i="2"/>
  <c r="X61" i="2"/>
  <c r="X62" i="2"/>
  <c r="X63" i="2"/>
  <c r="X65" i="2"/>
  <c r="X66" i="2"/>
  <c r="X67" i="2"/>
  <c r="X68" i="2"/>
  <c r="X69" i="2"/>
  <c r="X70" i="2"/>
  <c r="X71" i="2"/>
  <c r="X72" i="2"/>
  <c r="X73" i="2"/>
  <c r="X74" i="2"/>
  <c r="X75" i="2"/>
  <c r="X76" i="2"/>
  <c r="X78" i="2"/>
  <c r="X80" i="2"/>
  <c r="X81" i="2"/>
  <c r="X82" i="2"/>
  <c r="X83" i="2"/>
  <c r="X84" i="2"/>
  <c r="X85" i="2"/>
  <c r="X86" i="2"/>
  <c r="X87" i="2"/>
  <c r="X88" i="2"/>
  <c r="X89" i="2"/>
  <c r="W7" i="2"/>
  <c r="W8" i="2"/>
  <c r="W11" i="2"/>
  <c r="W16" i="2"/>
  <c r="W17" i="2"/>
  <c r="W49" i="2"/>
  <c r="W55" i="2"/>
  <c r="W63" i="2"/>
  <c r="W80" i="2"/>
  <c r="W81" i="2"/>
  <c r="F13" i="14"/>
  <c r="G10" i="12" s="1"/>
  <c r="E13" i="14"/>
  <c r="G9" i="12" s="1"/>
  <c r="G8" i="12" s="1"/>
  <c r="G9" i="14"/>
  <c r="J9" i="14" s="1"/>
  <c r="G8" i="14"/>
  <c r="J8" i="13"/>
  <c r="J10" i="13"/>
  <c r="I15" i="13" s="1"/>
  <c r="X64" i="2"/>
  <c r="W64" i="2"/>
  <c r="W18" i="2"/>
  <c r="X8" i="2"/>
  <c r="W9" i="2"/>
  <c r="W10" i="2"/>
  <c r="W12" i="2"/>
  <c r="W13" i="2"/>
  <c r="W14" i="2"/>
  <c r="W15"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50" i="2"/>
  <c r="W51" i="2"/>
  <c r="W52" i="2"/>
  <c r="W53" i="2"/>
  <c r="W54" i="2"/>
  <c r="W56" i="2"/>
  <c r="W57" i="2"/>
  <c r="W58" i="2"/>
  <c r="W59" i="2"/>
  <c r="W60" i="2"/>
  <c r="W61" i="2"/>
  <c r="W62" i="2"/>
  <c r="W65" i="2"/>
  <c r="W66" i="2"/>
  <c r="W67" i="2"/>
  <c r="W68" i="2"/>
  <c r="W69" i="2"/>
  <c r="W70" i="2"/>
  <c r="W71" i="2"/>
  <c r="W72" i="2"/>
  <c r="W73" i="2"/>
  <c r="W74" i="2"/>
  <c r="W75" i="2"/>
  <c r="W76" i="2"/>
  <c r="X77" i="2"/>
  <c r="W78" i="2"/>
  <c r="W79" i="2"/>
  <c r="W82" i="2"/>
  <c r="W83" i="2"/>
  <c r="W84" i="2"/>
  <c r="W85" i="2"/>
  <c r="W86" i="2"/>
  <c r="W87" i="2"/>
  <c r="W88" i="2"/>
  <c r="W89" i="2"/>
  <c r="E12" i="4"/>
  <c r="F12" i="4"/>
  <c r="D12" i="4"/>
  <c r="D8" i="14"/>
  <c r="H9" i="9"/>
  <c r="H9" i="10"/>
  <c r="H8" i="10" s="1"/>
  <c r="J10" i="16" l="1"/>
  <c r="J10" i="12"/>
  <c r="J5" i="14"/>
  <c r="J6" i="14"/>
  <c r="D3" i="2"/>
  <c r="G9" i="15"/>
  <c r="G8" i="15" s="1"/>
  <c r="K9" i="14"/>
  <c r="K8" i="14"/>
  <c r="O6" i="2"/>
  <c r="H9" i="14"/>
  <c r="I9" i="14" s="1"/>
  <c r="I11" i="14"/>
  <c r="J8" i="14"/>
  <c r="J9" i="10"/>
  <c r="I19" i="12" s="1"/>
  <c r="H8" i="8"/>
  <c r="J8" i="8" s="1"/>
  <c r="J9" i="8"/>
  <c r="I20" i="8" s="1"/>
  <c r="W77" i="2"/>
  <c r="X79" i="2"/>
  <c r="X42" i="2"/>
  <c r="G8" i="10"/>
  <c r="J8" i="10" s="1"/>
  <c r="J9" i="9"/>
  <c r="H8" i="9"/>
  <c r="J8" i="9" s="1"/>
  <c r="H10" i="14"/>
  <c r="I10" i="14" s="1"/>
  <c r="I6" i="14"/>
  <c r="D13" i="14"/>
  <c r="W6" i="2"/>
  <c r="H9" i="17"/>
  <c r="J9" i="17" s="1"/>
  <c r="I20" i="17" s="1"/>
  <c r="G89" i="1"/>
  <c r="G88" i="1"/>
  <c r="G87" i="1"/>
  <c r="G86" i="1"/>
  <c r="G85" i="1"/>
  <c r="G84" i="1"/>
  <c r="G83" i="1"/>
  <c r="G82" i="1"/>
  <c r="G81" i="1"/>
  <c r="G80" i="1"/>
  <c r="G79" i="1"/>
  <c r="G78" i="1"/>
  <c r="G77" i="1"/>
  <c r="G76" i="1"/>
  <c r="G75" i="1"/>
  <c r="G74" i="1"/>
  <c r="G73" i="1"/>
  <c r="G72" i="1"/>
  <c r="G71" i="1"/>
  <c r="G70" i="1"/>
  <c r="G69" i="1"/>
  <c r="G68" i="1"/>
  <c r="G67" i="1"/>
  <c r="G66" i="1"/>
  <c r="E65" i="1"/>
  <c r="G65" i="1" s="1"/>
  <c r="E64" i="1"/>
  <c r="G64" i="1" s="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D6" i="1"/>
  <c r="C6" i="1"/>
  <c r="B6" i="1"/>
  <c r="L8" i="14" l="1"/>
  <c r="K10" i="14"/>
  <c r="H9" i="7"/>
  <c r="H8" i="17"/>
  <c r="J8" i="17" s="1"/>
  <c r="E6" i="1"/>
  <c r="G6" i="1" s="1"/>
  <c r="I18" i="12"/>
  <c r="I16" i="9"/>
  <c r="H8" i="14"/>
  <c r="L9" i="14" s="1"/>
  <c r="H9" i="15"/>
  <c r="G7" i="14"/>
  <c r="J7" i="14" s="1"/>
  <c r="H7" i="14" l="1"/>
  <c r="I7" i="14" s="1"/>
  <c r="X6" i="2"/>
  <c r="I8" i="14"/>
  <c r="M9" i="14"/>
  <c r="K7" i="14"/>
  <c r="L7" i="14"/>
  <c r="J9" i="15"/>
  <c r="I20" i="15" s="1"/>
  <c r="H8" i="15"/>
  <c r="J8" i="15" s="1"/>
  <c r="H8" i="7"/>
  <c r="J9" i="7"/>
  <c r="H13" i="14" l="1"/>
  <c r="I13" i="14" s="1"/>
  <c r="J8" i="7"/>
  <c r="I20" i="7"/>
  <c r="H8" i="12" l="1"/>
  <c r="H9" i="12" s="1"/>
  <c r="J9" i="12" s="1"/>
  <c r="J8" i="12" l="1"/>
  <c r="I31" i="12" s="1"/>
  <c r="G11" i="14"/>
  <c r="G13" i="14" l="1"/>
  <c r="J14" i="14" s="1"/>
  <c r="J11" i="14"/>
  <c r="G15" i="14" l="1"/>
</calcChain>
</file>

<file path=xl/sharedStrings.xml><?xml version="1.0" encoding="utf-8"?>
<sst xmlns="http://schemas.openxmlformats.org/spreadsheetml/2006/main" count="1398" uniqueCount="623">
  <si>
    <t>附件1</t>
    <phoneticPr fontId="8" type="noConversion"/>
  </si>
  <si>
    <t>2018年中央补助地方公共文化服务体系建设资金下达分配明细表</t>
    <phoneticPr fontId="8" type="noConversion"/>
  </si>
  <si>
    <t>单位：万元</t>
    <phoneticPr fontId="8" type="noConversion"/>
  </si>
  <si>
    <t>资金下达级次</t>
    <phoneticPr fontId="8" type="noConversion"/>
  </si>
  <si>
    <t>项目名称</t>
    <phoneticPr fontId="8" type="noConversion"/>
  </si>
  <si>
    <t>2018年下达金额</t>
    <phoneticPr fontId="8" type="noConversion"/>
  </si>
  <si>
    <t>模拟信号设备运维资金</t>
    <phoneticPr fontId="8" type="noConversion"/>
  </si>
  <si>
    <t>数字化设备运维资金（一期）</t>
    <phoneticPr fontId="8" type="noConversion"/>
  </si>
  <si>
    <t>数字化设备运维资金（二期）</t>
    <phoneticPr fontId="8" type="noConversion"/>
  </si>
  <si>
    <t>广播器材购置</t>
    <phoneticPr fontId="8" type="noConversion"/>
  </si>
  <si>
    <t>应急广播</t>
    <phoneticPr fontId="8" type="noConversion"/>
  </si>
  <si>
    <t>合计</t>
    <phoneticPr fontId="8" type="noConversion"/>
  </si>
  <si>
    <t>甘肃省新闻出版广电局无线传输中心</t>
    <phoneticPr fontId="8" type="noConversion"/>
  </si>
  <si>
    <t>兰州市</t>
    <phoneticPr fontId="8" type="noConversion"/>
  </si>
  <si>
    <t>永登县</t>
    <phoneticPr fontId="8" type="noConversion"/>
  </si>
  <si>
    <t>皋兰县</t>
    <phoneticPr fontId="8" type="noConversion"/>
  </si>
  <si>
    <t>榆中县</t>
    <phoneticPr fontId="8" type="noConversion"/>
  </si>
  <si>
    <t>白银市</t>
    <phoneticPr fontId="8" type="noConversion"/>
  </si>
  <si>
    <t>靖远县</t>
    <phoneticPr fontId="8" type="noConversion"/>
  </si>
  <si>
    <t>景泰县</t>
    <phoneticPr fontId="8" type="noConversion"/>
  </si>
  <si>
    <t>会宁县</t>
    <phoneticPr fontId="8" type="noConversion"/>
  </si>
  <si>
    <t>天水市</t>
    <phoneticPr fontId="8" type="noConversion"/>
  </si>
  <si>
    <t>清水县</t>
    <phoneticPr fontId="8" type="noConversion"/>
  </si>
  <si>
    <t>秦安县</t>
    <phoneticPr fontId="8" type="noConversion"/>
  </si>
  <si>
    <t>甘谷县</t>
    <phoneticPr fontId="8" type="noConversion"/>
  </si>
  <si>
    <t>武山县</t>
    <phoneticPr fontId="8" type="noConversion"/>
  </si>
  <si>
    <t>张家川县</t>
    <phoneticPr fontId="8" type="noConversion"/>
  </si>
  <si>
    <t>武威市</t>
    <phoneticPr fontId="8" type="noConversion"/>
  </si>
  <si>
    <t>古浪县</t>
    <phoneticPr fontId="8" type="noConversion"/>
  </si>
  <si>
    <t>天祝县</t>
    <phoneticPr fontId="8" type="noConversion"/>
  </si>
  <si>
    <t>民勤县</t>
    <phoneticPr fontId="8" type="noConversion"/>
  </si>
  <si>
    <t>张掖市</t>
    <phoneticPr fontId="8" type="noConversion"/>
  </si>
  <si>
    <t>肃南县</t>
    <phoneticPr fontId="8" type="noConversion"/>
  </si>
  <si>
    <t>民乐县</t>
    <phoneticPr fontId="8" type="noConversion"/>
  </si>
  <si>
    <t>临泽县</t>
    <phoneticPr fontId="8" type="noConversion"/>
  </si>
  <si>
    <t>高台县</t>
    <phoneticPr fontId="8" type="noConversion"/>
  </si>
  <si>
    <t>山丹县</t>
    <phoneticPr fontId="8" type="noConversion"/>
  </si>
  <si>
    <t>金昌市</t>
    <phoneticPr fontId="8" type="noConversion"/>
  </si>
  <si>
    <t>永昌县</t>
    <phoneticPr fontId="8" type="noConversion"/>
  </si>
  <si>
    <t>酒泉市</t>
    <phoneticPr fontId="8" type="noConversion"/>
  </si>
  <si>
    <t>玉门市</t>
    <phoneticPr fontId="8" type="noConversion"/>
  </si>
  <si>
    <t>敦煌市</t>
    <phoneticPr fontId="8" type="noConversion"/>
  </si>
  <si>
    <t>金塔县</t>
    <phoneticPr fontId="8" type="noConversion"/>
  </si>
  <si>
    <t>肃北县</t>
    <phoneticPr fontId="8" type="noConversion"/>
  </si>
  <si>
    <t>阿克塞县</t>
    <phoneticPr fontId="8" type="noConversion"/>
  </si>
  <si>
    <t>瓜州县</t>
    <phoneticPr fontId="8" type="noConversion"/>
  </si>
  <si>
    <t>嘉峪关市</t>
    <phoneticPr fontId="8" type="noConversion"/>
  </si>
  <si>
    <t>平凉市</t>
    <phoneticPr fontId="8" type="noConversion"/>
  </si>
  <si>
    <t>泾川县</t>
    <phoneticPr fontId="8" type="noConversion"/>
  </si>
  <si>
    <t>灵台县</t>
    <phoneticPr fontId="8" type="noConversion"/>
  </si>
  <si>
    <t>崇信县</t>
    <phoneticPr fontId="8" type="noConversion"/>
  </si>
  <si>
    <t>华亭县</t>
    <phoneticPr fontId="8" type="noConversion"/>
  </si>
  <si>
    <t>庄浪县</t>
    <phoneticPr fontId="8" type="noConversion"/>
  </si>
  <si>
    <t>静宁县</t>
    <phoneticPr fontId="8" type="noConversion"/>
  </si>
  <si>
    <t>庆阳市</t>
    <phoneticPr fontId="8" type="noConversion"/>
  </si>
  <si>
    <t>庆城县</t>
    <phoneticPr fontId="8" type="noConversion"/>
  </si>
  <si>
    <t>环县</t>
    <phoneticPr fontId="8" type="noConversion"/>
  </si>
  <si>
    <t>华池县</t>
    <phoneticPr fontId="8" type="noConversion"/>
  </si>
  <si>
    <t>合水县</t>
    <phoneticPr fontId="8" type="noConversion"/>
  </si>
  <si>
    <t>正宁县</t>
    <phoneticPr fontId="8" type="noConversion"/>
  </si>
  <si>
    <t>宁县</t>
    <phoneticPr fontId="8" type="noConversion"/>
  </si>
  <si>
    <t>镇原县</t>
    <phoneticPr fontId="8" type="noConversion"/>
  </si>
  <si>
    <t>定西市</t>
    <phoneticPr fontId="8" type="noConversion"/>
  </si>
  <si>
    <t>通渭县</t>
    <phoneticPr fontId="8" type="noConversion"/>
  </si>
  <si>
    <t>陇西县</t>
    <phoneticPr fontId="8" type="noConversion"/>
  </si>
  <si>
    <t>渭源县</t>
    <phoneticPr fontId="8" type="noConversion"/>
  </si>
  <si>
    <t>临洮县</t>
    <phoneticPr fontId="8" type="noConversion"/>
  </si>
  <si>
    <t>漳县</t>
    <phoneticPr fontId="8" type="noConversion"/>
  </si>
  <si>
    <t>岷县</t>
    <phoneticPr fontId="8" type="noConversion"/>
  </si>
  <si>
    <t>临夏州</t>
    <phoneticPr fontId="8" type="noConversion"/>
  </si>
  <si>
    <t>临夏县</t>
    <phoneticPr fontId="8" type="noConversion"/>
  </si>
  <si>
    <t>康乐县</t>
    <phoneticPr fontId="8" type="noConversion"/>
  </si>
  <si>
    <t>永靖县</t>
    <phoneticPr fontId="8" type="noConversion"/>
  </si>
  <si>
    <t>广河县</t>
    <phoneticPr fontId="8" type="noConversion"/>
  </si>
  <si>
    <t>和政县</t>
    <phoneticPr fontId="8" type="noConversion"/>
  </si>
  <si>
    <t>东乡县</t>
    <phoneticPr fontId="8" type="noConversion"/>
  </si>
  <si>
    <t>积石山县</t>
    <phoneticPr fontId="8" type="noConversion"/>
  </si>
  <si>
    <t>甘南州</t>
    <phoneticPr fontId="8" type="noConversion"/>
  </si>
  <si>
    <t>临潭县</t>
    <phoneticPr fontId="8" type="noConversion"/>
  </si>
  <si>
    <t>卓尼县</t>
    <phoneticPr fontId="8" type="noConversion"/>
  </si>
  <si>
    <t>舟曲县</t>
    <phoneticPr fontId="8" type="noConversion"/>
  </si>
  <si>
    <t>迭部县</t>
    <phoneticPr fontId="8" type="noConversion"/>
  </si>
  <si>
    <t>玛曲县</t>
    <phoneticPr fontId="8" type="noConversion"/>
  </si>
  <si>
    <t>碌曲县</t>
    <phoneticPr fontId="8" type="noConversion"/>
  </si>
  <si>
    <t>夏河县</t>
    <phoneticPr fontId="8" type="noConversion"/>
  </si>
  <si>
    <t>陇南市</t>
    <phoneticPr fontId="8" type="noConversion"/>
  </si>
  <si>
    <t>宕昌县</t>
    <phoneticPr fontId="8" type="noConversion"/>
  </si>
  <si>
    <t>康县</t>
    <phoneticPr fontId="8" type="noConversion"/>
  </si>
  <si>
    <t>文县</t>
    <phoneticPr fontId="8" type="noConversion"/>
  </si>
  <si>
    <t>西和县</t>
    <phoneticPr fontId="8" type="noConversion"/>
  </si>
  <si>
    <t>礼县</t>
    <phoneticPr fontId="8" type="noConversion"/>
  </si>
  <si>
    <t>两当县</t>
    <phoneticPr fontId="8" type="noConversion"/>
  </si>
  <si>
    <t>徽县</t>
    <phoneticPr fontId="8" type="noConversion"/>
  </si>
  <si>
    <t>成县</t>
    <phoneticPr fontId="8" type="noConversion"/>
  </si>
  <si>
    <t>甘肃矿区</t>
    <phoneticPr fontId="8" type="noConversion"/>
  </si>
  <si>
    <t>汇总报告资料提供数据正确</t>
    <phoneticPr fontId="7" type="noConversion"/>
  </si>
  <si>
    <t>数据合适</t>
    <phoneticPr fontId="7" type="noConversion"/>
  </si>
  <si>
    <t>支付情况</t>
    <phoneticPr fontId="7" type="noConversion"/>
  </si>
  <si>
    <t>支付情况</t>
    <phoneticPr fontId="7" type="noConversion"/>
  </si>
  <si>
    <t>2018支付合计</t>
    <phoneticPr fontId="8" type="noConversion"/>
  </si>
  <si>
    <t>数字运维小计</t>
    <phoneticPr fontId="7" type="noConversion"/>
  </si>
  <si>
    <t>阿克塞县</t>
    <phoneticPr fontId="8" type="noConversion"/>
  </si>
  <si>
    <t>金昌市</t>
    <phoneticPr fontId="8" type="noConversion"/>
  </si>
  <si>
    <t>镇原县</t>
    <phoneticPr fontId="8" type="noConversion"/>
  </si>
  <si>
    <t>华亭市</t>
    <phoneticPr fontId="8" type="noConversion"/>
  </si>
  <si>
    <t>永靖县</t>
    <phoneticPr fontId="8" type="noConversion"/>
  </si>
  <si>
    <t>东乡县</t>
    <phoneticPr fontId="8" type="noConversion"/>
  </si>
  <si>
    <t>甘南州</t>
    <phoneticPr fontId="8" type="noConversion"/>
  </si>
  <si>
    <t>纸质资料</t>
    <phoneticPr fontId="7" type="noConversion"/>
  </si>
  <si>
    <t>√</t>
    <phoneticPr fontId="7" type="noConversion"/>
  </si>
  <si>
    <t>甘州区</t>
    <phoneticPr fontId="7" type="noConversion"/>
  </si>
  <si>
    <t>凉州区√</t>
    <phoneticPr fontId="7" type="noConversion"/>
  </si>
  <si>
    <t>康乐县</t>
    <phoneticPr fontId="8" type="noConversion"/>
  </si>
  <si>
    <t>2018年中央转移支付地方专项资金绩效自评内容清单</t>
  </si>
  <si>
    <t>单位：万元</t>
  </si>
  <si>
    <t>序号</t>
  </si>
  <si>
    <t>项目</t>
  </si>
  <si>
    <t>明细项目</t>
  </si>
  <si>
    <t>项目金额</t>
  </si>
  <si>
    <t>项目简要说明</t>
  </si>
  <si>
    <t>联系电话</t>
  </si>
  <si>
    <t>合计</t>
  </si>
  <si>
    <t>中央资金</t>
  </si>
  <si>
    <t>省级资金</t>
  </si>
  <si>
    <t>农办李明芳8433600，18609449311</t>
  </si>
  <si>
    <t>薛文军8539868,18993128257</t>
  </si>
  <si>
    <t>农村电影放映补贴</t>
  </si>
  <si>
    <t>对农村电影放映工作进行场次补贴（含固定放映点建设）</t>
  </si>
  <si>
    <t>对1万家农家书屋进行书目补充采购配置</t>
  </si>
  <si>
    <t>中央广播电视无线覆盖模拟信号运维费</t>
  </si>
  <si>
    <t>对全省295部中波、调频及电视发射机予以运维费用补助</t>
  </si>
  <si>
    <t>中央广播电视无线覆盖数字化信号运维费</t>
  </si>
  <si>
    <t>广播器材配置</t>
  </si>
  <si>
    <t>对全省民族县边境县474个贫困村综合文化服务中心按每村2万元标准配置广播器材</t>
  </si>
  <si>
    <t xml:space="preserve">省委宣传部于处长13919182334
</t>
  </si>
  <si>
    <t>县级应急广播建设</t>
  </si>
  <si>
    <t>对古浪县、静宁县、麦积区开展县级应急广播体系建设</t>
  </si>
  <si>
    <t>古浪县汪政霖15193501718
静宁县雷旺盛（局长）13830337788
麦积区刘小平15394053911</t>
  </si>
  <si>
    <t>资助精品剧目创作</t>
  </si>
  <si>
    <t>刘坛8539868,18693071604</t>
  </si>
  <si>
    <t>√</t>
    <phoneticPr fontId="7" type="noConversion"/>
  </si>
  <si>
    <r>
      <t>局实际收到2</t>
    </r>
    <r>
      <rPr>
        <b/>
        <sz val="11"/>
        <rFont val="宋体"/>
        <family val="3"/>
        <charset val="134"/>
        <scheme val="minor"/>
      </rPr>
      <t>3.4</t>
    </r>
    <phoneticPr fontId="7" type="noConversion"/>
  </si>
  <si>
    <r>
      <t>实际下达1</t>
    </r>
    <r>
      <rPr>
        <b/>
        <sz val="11"/>
        <rFont val="宋体"/>
        <family val="3"/>
        <charset val="134"/>
        <scheme val="minor"/>
      </rPr>
      <t>04.37，模拟1.7</t>
    </r>
    <phoneticPr fontId="7" type="noConversion"/>
  </si>
  <si>
    <t>附件1-2：</t>
  </si>
  <si>
    <t>项目绩效自评表</t>
  </si>
  <si>
    <t>（2018年度）</t>
  </si>
  <si>
    <t>项目名称</t>
  </si>
  <si>
    <t>农村电影公益放映工程</t>
  </si>
  <si>
    <t>主管部门及代码</t>
  </si>
  <si>
    <t>甘肃省财政厅</t>
  </si>
  <si>
    <t>项目资金（万元）</t>
  </si>
  <si>
    <t>年度预算数（A)</t>
  </si>
  <si>
    <t>全年执行数（B)</t>
  </si>
  <si>
    <t>分值   （10分）</t>
  </si>
  <si>
    <t>执行率（B/A)</t>
  </si>
  <si>
    <t>得分</t>
  </si>
  <si>
    <t>得分计算方法</t>
  </si>
  <si>
    <t>年度资金总额：</t>
  </si>
  <si>
    <t>执行率*该指标分值，最高不得超过分值上限。</t>
  </si>
  <si>
    <t>其中：本年一次公共预算拨款</t>
  </si>
  <si>
    <t>10分</t>
  </si>
  <si>
    <t>9.9分</t>
  </si>
  <si>
    <t>其他资金</t>
  </si>
  <si>
    <t>无</t>
  </si>
  <si>
    <t>年度总体目标</t>
  </si>
  <si>
    <t>绩效指标</t>
  </si>
  <si>
    <t>一级指标</t>
  </si>
  <si>
    <t>二级指标</t>
  </si>
  <si>
    <t>三级指标</t>
  </si>
  <si>
    <t>分值</t>
  </si>
  <si>
    <t>年度指标值（A）</t>
  </si>
  <si>
    <t>全年实际值（B)</t>
  </si>
  <si>
    <t>未完成原因分析</t>
  </si>
  <si>
    <t>产出指标（50分）</t>
  </si>
  <si>
    <t>数量指标</t>
  </si>
  <si>
    <t>15946场</t>
  </si>
  <si>
    <t xml:space="preserve">1.完成值达到指标值，记满分；未达到指标值，按B/A或A/B*该指标分值记分。                                                                                                                    </t>
  </si>
  <si>
    <t>2.5分</t>
  </si>
  <si>
    <t>4656场</t>
  </si>
  <si>
    <t>684场</t>
  </si>
  <si>
    <t>质量指标</t>
  </si>
  <si>
    <t>5分</t>
  </si>
  <si>
    <t>196692场</t>
  </si>
  <si>
    <t>时效指标</t>
  </si>
  <si>
    <t>196692有效场次放映</t>
  </si>
  <si>
    <t>成本指标</t>
  </si>
  <si>
    <t>2202.95万元</t>
  </si>
  <si>
    <t>农村公益放映版权购买</t>
  </si>
  <si>
    <t>276.55万元</t>
  </si>
  <si>
    <t>飞天公司运营支出</t>
  </si>
  <si>
    <t>786.77万元</t>
  </si>
  <si>
    <t>放映员保险</t>
  </si>
  <si>
    <t>70.44万元</t>
  </si>
  <si>
    <t>可持续发展资金</t>
  </si>
  <si>
    <t>629.41万元</t>
  </si>
  <si>
    <t>600万元</t>
  </si>
  <si>
    <t>4.5分</t>
  </si>
  <si>
    <t>效益指标（30分）</t>
  </si>
  <si>
    <t>社会效益指标</t>
  </si>
  <si>
    <t>15分</t>
  </si>
  <si>
    <t>完成公益性放映场次</t>
  </si>
  <si>
    <t>满意度指标</t>
  </si>
  <si>
    <t>80%以上</t>
  </si>
  <si>
    <t>影响力指标（10分）</t>
  </si>
  <si>
    <t>可持续影响力指标</t>
  </si>
  <si>
    <t>持续提供公益性农村电影放映，丰富农村群众文化生活，践行社会主义核心价值观</t>
  </si>
  <si>
    <t>总分</t>
  </si>
  <si>
    <t>99.5分</t>
  </si>
  <si>
    <t>省财政厅业务处审核意见：</t>
  </si>
  <si>
    <t>专项（项目）名称</t>
  </si>
  <si>
    <t>负责人及电话</t>
  </si>
  <si>
    <t>中央主管部门</t>
  </si>
  <si>
    <t>国家新闻出版广电总局</t>
  </si>
  <si>
    <t>地方主管部门</t>
  </si>
  <si>
    <t>甘肃省新闻出版广电局</t>
  </si>
  <si>
    <t>实施单位</t>
  </si>
  <si>
    <t>农家书屋建设管理办公室</t>
  </si>
  <si>
    <t xml:space="preserve">项目资金（万元）
</t>
  </si>
  <si>
    <t>全年预算数（A）</t>
  </si>
  <si>
    <t>执行率（B/A）</t>
  </si>
  <si>
    <t>其中：财政资金</t>
  </si>
  <si>
    <t>年初设定目标</t>
  </si>
  <si>
    <t>全年实际完成情况</t>
  </si>
  <si>
    <t>绩
效
指
标</t>
  </si>
  <si>
    <t>一级
指标</t>
  </si>
  <si>
    <t>年度指标值</t>
  </si>
  <si>
    <t>全年完成值</t>
  </si>
  <si>
    <t>未完成原因和改进措施</t>
  </si>
  <si>
    <t>产
出
指
标</t>
  </si>
  <si>
    <t>实现每个书屋补充出版物60种以上，争取书屋出版物总量达到1800册盘</t>
  </si>
  <si>
    <t xml:space="preserve">指标1：以六到七折采购正版优质出版物 </t>
  </si>
  <si>
    <t xml:space="preserve">指标2：以最低成本完成验收  </t>
  </si>
  <si>
    <t>效
益
指
标</t>
  </si>
  <si>
    <t>经济效益
指标</t>
  </si>
  <si>
    <t>指标1：为农民群众科技致富提供指导</t>
  </si>
  <si>
    <t>指标2：为我省精准扶贫脱贫提供智力支撑</t>
  </si>
  <si>
    <t>社会效益
指标</t>
  </si>
  <si>
    <t>指标1：保障农民基本文化权益</t>
  </si>
  <si>
    <t>指标2：丰富农民群众文化生活</t>
  </si>
  <si>
    <t>生态效益
指标</t>
  </si>
  <si>
    <t>指标1：提供农民群众和基层干部环保意识</t>
  </si>
  <si>
    <t>指标2：改善农村农民生活状况</t>
  </si>
  <si>
    <t xml:space="preserve">指标1：在数量上提高农家书屋的吸引力 </t>
  </si>
  <si>
    <t xml:space="preserve">指标2：在管理上增强农家书屋的生命力  </t>
  </si>
  <si>
    <t>服务对象
满意度指标</t>
  </si>
  <si>
    <t xml:space="preserve">指标1：农民群众欢迎农家书屋的出版物  </t>
  </si>
  <si>
    <t xml:space="preserve">指标2：农民群众参与出版物的选定  </t>
  </si>
  <si>
    <t>说明</t>
  </si>
  <si>
    <t>专项名称</t>
  </si>
  <si>
    <t>总
体
目
标</t>
  </si>
  <si>
    <t>实施期目标</t>
  </si>
  <si>
    <t>年度目标</t>
  </si>
  <si>
    <t>指标1：县村综合文化服务中心广播器材配置</t>
  </si>
  <si>
    <t>≥95%</t>
  </si>
  <si>
    <t>≥99%</t>
  </si>
  <si>
    <t>良好</t>
  </si>
  <si>
    <t>正常运行</t>
  </si>
  <si>
    <t>指标1：完成时间</t>
  </si>
  <si>
    <t>按时完成</t>
  </si>
  <si>
    <t>2万元/村</t>
  </si>
  <si>
    <t>指标1：公益性</t>
  </si>
  <si>
    <t>为广大人民群众提供高效、优质的广播电视公共文化服务</t>
  </si>
  <si>
    <t>指标1：广播电视政策宣传、科技传播</t>
  </si>
  <si>
    <t>把党和国家的声音传入群众当中</t>
  </si>
  <si>
    <t>指标2：公共服务</t>
  </si>
  <si>
    <t>保障人民群众基本文化权益</t>
  </si>
  <si>
    <t>指标3：广播电视综合人口覆盖率</t>
  </si>
  <si>
    <t>指标1：群众基本文化需求</t>
  </si>
  <si>
    <t>满足人民群众基本文化需求</t>
  </si>
  <si>
    <t>可持续影响指标</t>
  </si>
  <si>
    <t>指标1：基本公共文化服务水平稳步提升</t>
  </si>
  <si>
    <t>长期</t>
  </si>
  <si>
    <t>贫困地区群众对基本公共文化服务的满意度</t>
  </si>
  <si>
    <t>指标1：群众满意率</t>
  </si>
  <si>
    <t>资金单位：万元</t>
  </si>
  <si>
    <t>全年执行数（B）</t>
  </si>
  <si>
    <t>其中：中央补助</t>
  </si>
  <si>
    <t xml:space="preserve">      地方资金</t>
  </si>
  <si>
    <t xml:space="preserve">      其他资金
     （包括结转结余）</t>
  </si>
  <si>
    <t>指标1：维护费支出率</t>
  </si>
  <si>
    <t>≥90%</t>
  </si>
  <si>
    <t>中央广播电视节目无线覆盖工程模拟信号运行维护资金</t>
  </si>
  <si>
    <t xml:space="preserve">长期确保转播中央一套、七套电视、中央一套广播无线覆盖模拟信号的发射设备正常三满播出，提高全省农村地区广播电视无线覆盖水平，保障人民群众基本文化权益，满足人民群众基本文化需求，为广大人民群众提供高效、优质的广播电视公共文化服务。 </t>
    <phoneticPr fontId="30" type="noConversion"/>
  </si>
  <si>
    <t xml:space="preserve">
确保2019年全年转播中央一套、七套电视、中央一套广播无线覆盖模拟信号的发射设备正常三满播出，提高全省农村地区广播电视无线覆盖水平，保障人民群众基本文化权益，满足人民群众基本文化需求，为广大人民群众提供高效、优质的广播电视公共文化服务。 </t>
    <phoneticPr fontId="30" type="noConversion"/>
  </si>
  <si>
    <t>指标1：发射设备及附属设备正常运转率</t>
  </si>
  <si>
    <t>指标1：发射设备三满优质播出率</t>
  </si>
  <si>
    <t>指标2：发射设备运行情况</t>
  </si>
  <si>
    <t>设备正常运行</t>
  </si>
  <si>
    <t>指标1：发射设备准时播出率</t>
  </si>
  <si>
    <t>指标2：完成时间</t>
  </si>
  <si>
    <t>年度指标值</t>
    <phoneticPr fontId="30" type="noConversion"/>
  </si>
  <si>
    <t>中央对地方专项转移支付区域绩效目标自评表</t>
    <phoneticPr fontId="30" type="noConversion"/>
  </si>
  <si>
    <t>指标1：覆盖效果</t>
    <phoneticPr fontId="30" type="noConversion"/>
  </si>
  <si>
    <t>农民群众每天免费收看到广播电视节目</t>
    <phoneticPr fontId="30" type="noConversion"/>
  </si>
  <si>
    <t>指标3：设备运行情况</t>
    <phoneticPr fontId="30" type="noConversion"/>
  </si>
  <si>
    <t>指标1：完成时间</t>
    <phoneticPr fontId="30" type="noConversion"/>
  </si>
  <si>
    <t>指标1：县村综合文化服务中心广播器材配置建设补助标准</t>
    <phoneticPr fontId="30" type="noConversion"/>
  </si>
  <si>
    <t>10分</t>
    <phoneticPr fontId="7" type="noConversion"/>
  </si>
  <si>
    <t>庆城县</t>
    <phoneticPr fontId="8" type="noConversion"/>
  </si>
  <si>
    <t>三级指标</t>
    <phoneticPr fontId="7" type="noConversion"/>
  </si>
  <si>
    <t>金塔县</t>
    <phoneticPr fontId="8" type="noConversion"/>
  </si>
  <si>
    <t>到位情况</t>
    <phoneticPr fontId="7" type="noConversion"/>
  </si>
  <si>
    <t>公共文化服务体系建设资金</t>
    <phoneticPr fontId="30" type="noConversion"/>
  </si>
  <si>
    <t>中央补助地方公共文化服务体系建设专项资金</t>
    <phoneticPr fontId="7" type="noConversion"/>
  </si>
  <si>
    <t>专项实施期</t>
    <phoneticPr fontId="7" type="noConversion"/>
  </si>
  <si>
    <t>2018年</t>
    <phoneticPr fontId="7" type="noConversion"/>
  </si>
  <si>
    <t>甘肃省财政厅</t>
    <phoneticPr fontId="7" type="noConversion"/>
  </si>
  <si>
    <t>省级财政部门</t>
    <phoneticPr fontId="7" type="noConversion"/>
  </si>
  <si>
    <t>省级主管部门</t>
    <phoneticPr fontId="7" type="noConversion"/>
  </si>
  <si>
    <t>实施期金额</t>
    <phoneticPr fontId="7" type="noConversion"/>
  </si>
  <si>
    <t>指标1：电影放映“一村一月一场”指标完成率</t>
    <phoneticPr fontId="7" type="noConversion"/>
  </si>
  <si>
    <t>指标2：全省10000家农家书屋出版物补充更新率</t>
    <phoneticPr fontId="7" type="noConversion"/>
  </si>
  <si>
    <t>指标1：发射设备及附属设备正常运转率</t>
    <phoneticPr fontId="30" type="noConversion"/>
  </si>
  <si>
    <t>指标3：发射设备及附属设备正常运转率</t>
    <phoneticPr fontId="7" type="noConversion"/>
  </si>
  <si>
    <t>指标2：县村综合文化服务中心广播器材配置任务完成率</t>
    <phoneticPr fontId="30" type="noConversion"/>
  </si>
  <si>
    <t>指标4：广播器材配置任务完成率</t>
    <phoneticPr fontId="7" type="noConversion"/>
  </si>
  <si>
    <t>指标5：县级应急广播体系建设完成率</t>
    <phoneticPr fontId="7" type="noConversion"/>
  </si>
  <si>
    <t>省级文艺创作、影视精品及戏曲优秀艺术人才奖励补助资金（电影精品资金）</t>
    <phoneticPr fontId="30" type="noConversion"/>
  </si>
  <si>
    <t>指标1：年度内放映有效场次数量达标</t>
    <phoneticPr fontId="7" type="noConversion"/>
  </si>
  <si>
    <t xml:space="preserve">指标1：保证出版物全部正版  </t>
    <phoneticPr fontId="30" type="noConversion"/>
  </si>
  <si>
    <t>指标3：发射设备三满优质播出率</t>
    <phoneticPr fontId="7" type="noConversion"/>
  </si>
  <si>
    <t>指标3：广播器材设备正常运转率</t>
    <phoneticPr fontId="30" type="noConversion"/>
  </si>
  <si>
    <t>指标4：广播器材设备正常运转率</t>
    <phoneticPr fontId="7" type="noConversion"/>
  </si>
  <si>
    <t>指标1：设备使用质量</t>
    <phoneticPr fontId="30" type="noConversion"/>
  </si>
  <si>
    <t>指标5：应急设备正常运转率</t>
    <phoneticPr fontId="7" type="noConversion"/>
  </si>
  <si>
    <t>指标3：设备运行情况</t>
    <phoneticPr fontId="30" type="noConversion"/>
  </si>
  <si>
    <t>指标1：设备使用质量</t>
    <phoneticPr fontId="30" type="noConversion"/>
  </si>
  <si>
    <t>指标2：设备使用率</t>
    <phoneticPr fontId="30" type="noConversion"/>
  </si>
  <si>
    <t>农家书屋出版物补充更新</t>
    <phoneticPr fontId="30" type="noConversion"/>
  </si>
  <si>
    <t>到位情况</t>
    <phoneticPr fontId="7" type="noConversion"/>
  </si>
  <si>
    <t>实际到位</t>
    <phoneticPr fontId="7" type="noConversion"/>
  </si>
  <si>
    <r>
      <t>调频台财政收回2</t>
    </r>
    <r>
      <rPr>
        <b/>
        <sz val="11"/>
        <rFont val="宋体"/>
        <family val="3"/>
        <charset val="134"/>
        <scheme val="minor"/>
      </rPr>
      <t>1.89万元</t>
    </r>
    <phoneticPr fontId="7" type="noConversion"/>
  </si>
  <si>
    <t>附件1</t>
  </si>
  <si>
    <t>2018年甘肃省省级财政支出项目绩效目标</t>
  </si>
  <si>
    <t>项目申报单位</t>
  </si>
  <si>
    <t>甘肃省新闻出版广电局电影电视剧处</t>
  </si>
  <si>
    <t>项目分类</t>
  </si>
  <si>
    <t>其他项目</t>
  </si>
  <si>
    <t>项目类型</t>
  </si>
  <si>
    <t>延续性项目</t>
  </si>
  <si>
    <t>资金用途</t>
  </si>
  <si>
    <t>业务类</t>
  </si>
  <si>
    <t>项目联系人</t>
  </si>
  <si>
    <t>省级主管单位</t>
  </si>
  <si>
    <t>财政归口处室</t>
  </si>
  <si>
    <t>项目开始时间</t>
  </si>
  <si>
    <t>2018.01.01</t>
  </si>
  <si>
    <t>项目结束时间</t>
  </si>
  <si>
    <t>2018.12.31</t>
  </si>
  <si>
    <t>项目资金
（万元）</t>
  </si>
  <si>
    <t>项目总投资</t>
  </si>
  <si>
    <t>省级安排（不含中央补助）</t>
  </si>
  <si>
    <t>其中：省本级支出</t>
  </si>
  <si>
    <t>其中：对市县转移支付</t>
  </si>
  <si>
    <t>项目概况</t>
  </si>
  <si>
    <t>表彰奖励省内优秀影视作品、孵化、征集、奖励优秀影视剧本，奖励促进影视作品宣发、公映，推动全省影视剧创作生产</t>
  </si>
  <si>
    <t>立项依据</t>
  </si>
  <si>
    <t>《中共中央关于繁荣发展社会主义文艺的意见》、《关于支持电影发展若干经济政策》财教[2014]56号、《关于支持电视剧繁荣发展若干政策》新广电发〔2017〕191号、《甘肃省精品剧目、影视精品资金管理办法》甘财科[2018]36号</t>
  </si>
  <si>
    <t>项目设立的必要性</t>
  </si>
  <si>
    <t>通过资助、奖励，促进全省影视剧创作生产，推动电影事业发展，巩固文化阵地，宣传国家政策，提高文化软实力。</t>
  </si>
  <si>
    <t>保证项目实施的制度、措施</t>
  </si>
  <si>
    <t>依据《甘肃省精品剧目、影视精品资金管理办法》甘财科[2018]36号资助奖励政策，每年度开展奖励工作</t>
  </si>
  <si>
    <t>项目实施计划</t>
  </si>
  <si>
    <t>1月份-8月份，开展影视剧本孵化、征集、评审工作，下发申报通知、指南，汇总整理有关材料
9月份，对申报材料进行审核，提交资金安排使用计划
10月份，拨付奖励资金</t>
  </si>
  <si>
    <t>项目绩效目标</t>
  </si>
  <si>
    <t>项目总目标</t>
  </si>
  <si>
    <t>年度绩效目标</t>
  </si>
  <si>
    <t>年度绩效指标</t>
  </si>
  <si>
    <t>目标值</t>
  </si>
  <si>
    <t>目标值说明</t>
  </si>
  <si>
    <t>投入和管理目标</t>
  </si>
  <si>
    <t>享受奖励金额</t>
  </si>
  <si>
    <t>100万元</t>
  </si>
  <si>
    <t>30-100万元</t>
  </si>
  <si>
    <t>获得A类国际电影节主竞赛大奖的电影；进入A类国际电影节主竞赛单元并公映播出的；获得A类国际电影节中国单元奖项并公映播出的</t>
  </si>
  <si>
    <t>10万元</t>
  </si>
  <si>
    <t>电影被中宣部、国家新闻出版广电总局列为重点推荐影片</t>
  </si>
  <si>
    <t>享受资助金额</t>
  </si>
  <si>
    <t>10-40万元</t>
  </si>
  <si>
    <t>在中央电视台黄金时段播出的电影;在省级卫视频道黄金时段播出的电影</t>
  </si>
  <si>
    <t>10-30万元</t>
  </si>
  <si>
    <t>登陆全国院线发行放映的电影，在农村院线放映年度订购2万场次以上的电影</t>
  </si>
  <si>
    <t>15万元</t>
  </si>
  <si>
    <t>在网络平台播出累计点击量超过500万次，有效点击量超过150万次的电影</t>
  </si>
  <si>
    <t>获得国家五个一工程奖、金鹰奖、飞天奖等国家级重大奖项的电视剧</t>
  </si>
  <si>
    <t>在中央电视台黄金时段播出的电视剧</t>
  </si>
  <si>
    <t>10-50万元</t>
  </si>
  <si>
    <t>在中央电视台黄金时段播出的纪录片</t>
  </si>
  <si>
    <t>3-50万元</t>
  </si>
  <si>
    <t>在省级卫视频道黄金时段播出的电视剧及纪录片</t>
  </si>
  <si>
    <t>在网络平台播出电视剧及纪录片，累计点击量超过200万次</t>
  </si>
  <si>
    <t>5万元</t>
  </si>
  <si>
    <t>受到国家级行业协会表彰奖励以及获得其他同类奖项的纪录片</t>
  </si>
  <si>
    <t>30万元</t>
  </si>
  <si>
    <t>省内影视制作机构投资拍摄夏衍剧本奖制作完成并取得公映许可证</t>
  </si>
  <si>
    <t>20万元</t>
  </si>
  <si>
    <t>拍摄其他国家行业协会评出的获奖剧本制作完成并取得公映许可证</t>
  </si>
  <si>
    <t>投资拍摄我省西部类型获奖影视剧本制作完成并取得公映许可证</t>
  </si>
  <si>
    <t>每部5万元</t>
  </si>
  <si>
    <t>获得省级影视剧本征集评选奖项的</t>
  </si>
  <si>
    <t>列为“国家新闻出版广电总局电影剧本孵化计划”的项目</t>
  </si>
  <si>
    <t>产出目标</t>
  </si>
  <si>
    <t>已完成</t>
  </si>
  <si>
    <t>效果目标</t>
  </si>
  <si>
    <t>年度开展</t>
  </si>
  <si>
    <t>促进全省影视事业产业发展</t>
  </si>
  <si>
    <t>完成剧本征集、孵化、优秀影视剧作品评审、奖励扶持工作，发现优秀作品的激励促进作品，引导全省影视制作机构创作生产更多体现社会主义核心价值观，弘扬主旋律正能量的影视作品。实施期内共有17部影视剧在中央电视台、全国院线、网络平台播出。</t>
  </si>
  <si>
    <t>影响力目标</t>
  </si>
  <si>
    <t>不断提高甘肃电影的社会效益和市场效益</t>
  </si>
  <si>
    <t>备注</t>
  </si>
  <si>
    <t/>
  </si>
  <si>
    <t>电影获得国家五个一工程奖、华表奖、金鸡奖、百花奖、等国家级重大奖项的</t>
    <phoneticPr fontId="30" type="noConversion"/>
  </si>
  <si>
    <t>指标6：影视精品完成率</t>
    <phoneticPr fontId="7" type="noConversion"/>
  </si>
  <si>
    <t>甘肃省新闻出版广电局电影电视剧处</t>
    <phoneticPr fontId="30" type="noConversion"/>
  </si>
  <si>
    <t>上年度省级安排（不含中央补助）</t>
    <phoneticPr fontId="30" type="noConversion"/>
  </si>
  <si>
    <t>影视精品专项资金</t>
    <phoneticPr fontId="30" type="noConversion"/>
  </si>
  <si>
    <t>影视精品专项资金</t>
    <phoneticPr fontId="30" type="noConversion"/>
  </si>
  <si>
    <t>刘坛</t>
    <phoneticPr fontId="30" type="noConversion"/>
  </si>
  <si>
    <t>0931-8539868</t>
    <phoneticPr fontId="30" type="noConversion"/>
  </si>
  <si>
    <t>甘肃省财政厅</t>
    <phoneticPr fontId="30" type="noConversion"/>
  </si>
  <si>
    <t>全省优秀影视剧作品获得国内外知名奖项，在全国院线、央视各频道、网络平台放映播出，取得良好社会效益和市场效益。</t>
    <phoneticPr fontId="30" type="noConversion"/>
  </si>
  <si>
    <t xml:space="preserve">目标1：获得国家五个一工程奖、华表奖、金鸡奖、百花奖、等国家级重大奖项；获得A类国际电影节主竞赛大奖；被中宣部、国家新闻出版广电总局列为重点推荐影片；在中央电视台黄金时段播出的电影；登陆全国院线发行放映、在农村院线放映年度订购2万场次以上、在网络平台播出累计点击量超过500万次，有效点击量超过150万次的电影。
目标2：获得国家五个一工程奖、金鹰奖、飞天奖等国家级重大奖项；在中央电视台黄金时段播出；在省级卫视频道黄金时段播出；在网络平台播出点击量超过200万次；受到国家级行业协会表彰奖励以及获得其他同类奖项的电视剧、纪录片。
</t>
    <phoneticPr fontId="30" type="noConversion"/>
  </si>
  <si>
    <t>指标1：享受奖励金额标准完成情况</t>
    <phoneticPr fontId="30" type="noConversion"/>
  </si>
  <si>
    <t>指标1：影视精品评选情况</t>
    <phoneticPr fontId="30" type="noConversion"/>
  </si>
  <si>
    <t>公示</t>
    <phoneticPr fontId="30" type="noConversion"/>
  </si>
  <si>
    <t>征集孵化项目52部</t>
    <phoneticPr fontId="30" type="noConversion"/>
  </si>
  <si>
    <t>促进全省影视制作机构创作生产新的影视作品</t>
    <phoneticPr fontId="30" type="noConversion"/>
  </si>
  <si>
    <t>指标1：促进全省影视制作机构创作生产新的影视作品</t>
    <phoneticPr fontId="30" type="noConversion"/>
  </si>
  <si>
    <t>到位情况</t>
    <phoneticPr fontId="30" type="noConversion"/>
  </si>
  <si>
    <t>支付情况</t>
    <phoneticPr fontId="30" type="noConversion"/>
  </si>
  <si>
    <t>中央广播电视无线覆盖数字化信号运维费一期</t>
    <phoneticPr fontId="30" type="noConversion"/>
  </si>
  <si>
    <t>中央广播电视无线覆盖数字化信号运维费二期</t>
    <phoneticPr fontId="30" type="noConversion"/>
  </si>
  <si>
    <t>执行率</t>
    <phoneticPr fontId="30" type="noConversion"/>
  </si>
  <si>
    <t>2018年中央补助地方公共文化服务体系建设资金下达分配明细表</t>
    <phoneticPr fontId="8" type="noConversion"/>
  </si>
  <si>
    <t>2018年中央补助地方公共文化服务体系建设资金使用情况明细表</t>
    <phoneticPr fontId="30" type="noConversion"/>
  </si>
  <si>
    <t>≥96%</t>
    <phoneticPr fontId="30" type="noConversion"/>
  </si>
  <si>
    <t>评选出10项优秀电影孵化项目进行奖励并在网站公示</t>
    <phoneticPr fontId="30" type="noConversion"/>
  </si>
  <si>
    <t>指标6：影视精品评选情况</t>
    <phoneticPr fontId="7" type="noConversion"/>
  </si>
  <si>
    <t>指标1：群众基本文化需求</t>
    <phoneticPr fontId="30" type="noConversion"/>
  </si>
  <si>
    <t>满足人民群众基本文化需求</t>
    <phoneticPr fontId="30" type="noConversion"/>
  </si>
  <si>
    <t>评选结果网上公示</t>
    <phoneticPr fontId="30" type="noConversion"/>
  </si>
  <si>
    <t>指标1：基本公共文化服务水平稳步提升</t>
    <phoneticPr fontId="30" type="noConversion"/>
  </si>
  <si>
    <t>资金到位不及时</t>
    <phoneticPr fontId="30" type="noConversion"/>
  </si>
  <si>
    <t>资金到位不及时，目前大部分已经通过公开招标实施中</t>
    <phoneticPr fontId="30" type="noConversion"/>
  </si>
  <si>
    <t>未完成</t>
    <phoneticPr fontId="30" type="noConversion"/>
  </si>
  <si>
    <t>≥95%</t>
    <phoneticPr fontId="30" type="noConversion"/>
  </si>
  <si>
    <t>指标1：县级应急广播体系建设</t>
    <phoneticPr fontId="30" type="noConversion"/>
  </si>
  <si>
    <t xml:space="preserve">指标2：县级应急广播平台
</t>
    <phoneticPr fontId="30" type="noConversion"/>
  </si>
  <si>
    <t>指标3：县级应急广播设备配置率</t>
    <phoneticPr fontId="30" type="noConversion"/>
  </si>
  <si>
    <t>3个县</t>
    <phoneticPr fontId="30" type="noConversion"/>
  </si>
  <si>
    <t>天水市、古浪县、静宁县</t>
    <phoneticPr fontId="30" type="noConversion"/>
  </si>
  <si>
    <t>指标3：发射设备准时播出率</t>
  </si>
  <si>
    <t>指标1：年度内完成196692有效场次放映</t>
    <phoneticPr fontId="7" type="noConversion"/>
  </si>
  <si>
    <t xml:space="preserve">指标1：10月份之前完成补充 </t>
    <phoneticPr fontId="30" type="noConversion"/>
  </si>
  <si>
    <t xml:space="preserve">指标2：10月份之前完成补充更新 </t>
    <phoneticPr fontId="7" type="noConversion"/>
  </si>
  <si>
    <t>指标1：发射设备准时播出率</t>
    <phoneticPr fontId="30" type="noConversion"/>
  </si>
  <si>
    <t>指标2：完成时间</t>
    <phoneticPr fontId="30" type="noConversion"/>
  </si>
  <si>
    <t>指标4：完成时间</t>
    <phoneticPr fontId="7" type="noConversion"/>
  </si>
  <si>
    <t>指标1：完成时间</t>
    <phoneticPr fontId="30" type="noConversion"/>
  </si>
  <si>
    <t>指标1：专项资金支出率</t>
    <phoneticPr fontId="7" type="noConversion"/>
  </si>
  <si>
    <t>为广大人民群众提供高效、优质的广播电视等公共文化服务</t>
  </si>
  <si>
    <t>为广大人民群众提供高效、优质的广播电视等公共文化服务</t>
    <phoneticPr fontId="7" type="noConversion"/>
  </si>
  <si>
    <t>指标3：公共服务</t>
    <phoneticPr fontId="7" type="noConversion"/>
  </si>
  <si>
    <t>指标2：广播电视综合人口覆盖率</t>
    <phoneticPr fontId="7" type="noConversion"/>
  </si>
  <si>
    <t>≥99%</t>
    <phoneticPr fontId="7" type="noConversion"/>
  </si>
  <si>
    <t>指标4：国民体质</t>
    <phoneticPr fontId="7" type="noConversion"/>
  </si>
  <si>
    <t>有效改善</t>
  </si>
  <si>
    <t>有效改善</t>
    <phoneticPr fontId="7" type="noConversion"/>
  </si>
  <si>
    <t>指标1：群众对国家基本公共文化服务满意度</t>
    <phoneticPr fontId="7" type="noConversion"/>
  </si>
  <si>
    <t xml:space="preserve">指标2：保证更新出版物全部正版  </t>
    <phoneticPr fontId="7" type="noConversion"/>
  </si>
  <si>
    <t>基本满足人民群众基本文化需求</t>
    <phoneticPr fontId="7" type="noConversion"/>
  </si>
  <si>
    <t>实施单位：甘肃省广播电视局</t>
    <phoneticPr fontId="7" type="noConversion"/>
  </si>
  <si>
    <t>农村电影放映补贴</t>
    <phoneticPr fontId="30" type="noConversion"/>
  </si>
  <si>
    <t>农家书屋出版物补充更新</t>
    <phoneticPr fontId="30" type="noConversion"/>
  </si>
  <si>
    <t>中央广播电视无线覆盖模拟信号运维费</t>
    <phoneticPr fontId="30" type="noConversion"/>
  </si>
  <si>
    <t>广播器材配置</t>
    <phoneticPr fontId="30" type="noConversion"/>
  </si>
  <si>
    <t>县级应急广播建设</t>
    <phoneticPr fontId="30" type="noConversion"/>
  </si>
  <si>
    <t>景泰县</t>
    <phoneticPr fontId="8" type="noConversion"/>
  </si>
  <si>
    <t>省级文艺创作、影视精品及戏曲优秀艺术人才奖励补助资金（电影精品资金）</t>
    <phoneticPr fontId="30" type="noConversion"/>
  </si>
  <si>
    <t>年初设定目标综述：
按照国家要求“一村一月一场”的要求，全省15946个行政村放映191352场，388个农林马场放映4656场，57个僧人数50以上藏传佛教寺院684场，全年合计放映196692场。</t>
    <phoneticPr fontId="7" type="noConversion"/>
  </si>
  <si>
    <t>年度总体目标完成情况综述：
2018年全年完成全省15946个行政村放映191352场，388个农林马场放映4656场，57个僧人数50以上藏传佛教寺院684场，全年合计放映196692场。</t>
    <phoneticPr fontId="7" type="noConversion"/>
  </si>
  <si>
    <t>全省15946个行政村放映场次数</t>
    <phoneticPr fontId="7" type="noConversion"/>
  </si>
  <si>
    <t>指标1：全省15946个行政村放映场次数</t>
    <phoneticPr fontId="30" type="noConversion"/>
  </si>
  <si>
    <t>全省388个农林马场放映场次数</t>
    <phoneticPr fontId="7" type="noConversion"/>
  </si>
  <si>
    <t>指标2：全省388个农林马场放映场次数</t>
    <phoneticPr fontId="7" type="noConversion"/>
  </si>
  <si>
    <t>全省57个僧人数50以上藏传佛教寺院放映场次数</t>
    <phoneticPr fontId="7" type="noConversion"/>
  </si>
  <si>
    <t>指标3：全省57个僧人数50以上藏传佛教寺院放映场次数</t>
    <phoneticPr fontId="7" type="noConversion"/>
  </si>
  <si>
    <t>年度内放映有效场次数量达标</t>
    <phoneticPr fontId="7" type="noConversion"/>
  </si>
  <si>
    <t>指标1：年度内放映有效场次数量达标</t>
    <phoneticPr fontId="7" type="noConversion"/>
  </si>
  <si>
    <t>年度内完成196692有效场次放映</t>
    <phoneticPr fontId="7" type="noConversion"/>
  </si>
  <si>
    <t>指标1：年度内完成196692有效场次放映</t>
    <phoneticPr fontId="30" type="noConversion"/>
  </si>
  <si>
    <t>放映员劳务支出</t>
    <phoneticPr fontId="7" type="noConversion"/>
  </si>
  <si>
    <t>为全省农村群众公益放映电影，丰富农村群众文化生活。</t>
    <phoneticPr fontId="7" type="noConversion"/>
  </si>
  <si>
    <t>指标1：为全省农村群众公益放映电影，丰富农村群众文化生活。</t>
    <phoneticPr fontId="7" type="noConversion"/>
  </si>
  <si>
    <t>为全省农村群众公益放映电影，丰富农村群众文化生活。</t>
    <phoneticPr fontId="7" type="noConversion"/>
  </si>
  <si>
    <t>农村群众观影满意度80%以上</t>
    <phoneticPr fontId="7" type="noConversion"/>
  </si>
  <si>
    <t>持续提供公益性农村电影放映，丰富农村群众文化生活，践行社会主义核心价值观</t>
    <phoneticPr fontId="7" type="noConversion"/>
  </si>
  <si>
    <t>指标1：基本公共文化服务水平稳步提升</t>
    <phoneticPr fontId="7" type="noConversion"/>
  </si>
  <si>
    <t>≥80%</t>
    <phoneticPr fontId="7" type="noConversion"/>
  </si>
  <si>
    <t>为广大人民群众提供高效、优质的广播电视公共文化服务</t>
    <phoneticPr fontId="7" type="noConversion"/>
  </si>
  <si>
    <t>满足人民群众基本文化需求</t>
    <phoneticPr fontId="7" type="noConversion"/>
  </si>
  <si>
    <t>长期</t>
    <phoneticPr fontId="7" type="noConversion"/>
  </si>
  <si>
    <t>指标1：专项资金支出率</t>
    <phoneticPr fontId="7" type="noConversion"/>
  </si>
  <si>
    <t>中央对地方专项转移支付区域绩效目标自评表(汇总)</t>
    <phoneticPr fontId="30" type="noConversion"/>
  </si>
  <si>
    <t>附表1：</t>
    <phoneticPr fontId="7" type="noConversion"/>
  </si>
  <si>
    <t>中央对地方专项转移支付区域绩效目标自评表(农村电影放映补贴)</t>
    <phoneticPr fontId="30" type="noConversion"/>
  </si>
  <si>
    <t>农村电影放映补贴</t>
    <phoneticPr fontId="7" type="noConversion"/>
  </si>
  <si>
    <t>附表2：</t>
    <phoneticPr fontId="7" type="noConversion"/>
  </si>
  <si>
    <t>附表3：</t>
    <phoneticPr fontId="30" type="noConversion"/>
  </si>
  <si>
    <t>中央对地方专项转移支付区域绩效目标自评表(农家书屋出版物补充更新)</t>
    <phoneticPr fontId="30" type="noConversion"/>
  </si>
  <si>
    <t>农家书屋出版物补充更新</t>
    <phoneticPr fontId="30" type="noConversion"/>
  </si>
  <si>
    <t>为全省农村群众公益放映电影，丰富了农村群众文化生活。</t>
    <phoneticPr fontId="7" type="noConversion"/>
  </si>
  <si>
    <t>全年执行数（B)</t>
    <phoneticPr fontId="30" type="noConversion"/>
  </si>
  <si>
    <t>附表4：</t>
    <phoneticPr fontId="30" type="noConversion"/>
  </si>
  <si>
    <t xml:space="preserve">确保2019年全年转播中央一套、七套电视、中央一套广播无线覆盖模拟信号的发射设备正常三满播出，提高全省农村地区广播电视无线覆盖水平，保障人民群众基本文化权益，满足人民群众基本文化需求，为广大人民群众提供高效、优质的广播电视公共文化服务。 </t>
    <phoneticPr fontId="30" type="noConversion"/>
  </si>
  <si>
    <t>中央对地方专项转移支付区域绩效目标自评表                                           （中央广播电视节目无线覆盖工程模拟信号运行维护）</t>
    <phoneticPr fontId="30" type="noConversion"/>
  </si>
  <si>
    <t>附表5：</t>
    <phoneticPr fontId="30" type="noConversion"/>
  </si>
  <si>
    <t>附表6：</t>
    <phoneticPr fontId="30" type="noConversion"/>
  </si>
  <si>
    <t>（2018年度）</t>
    <phoneticPr fontId="30" type="noConversion"/>
  </si>
  <si>
    <t>（2018度）</t>
    <phoneticPr fontId="30" type="noConversion"/>
  </si>
  <si>
    <t>附表7：</t>
    <phoneticPr fontId="30" type="noConversion"/>
  </si>
  <si>
    <t>指标4：平台系统及附属设备正常运转率</t>
    <phoneticPr fontId="30" type="noConversion"/>
  </si>
  <si>
    <t>附表8：</t>
    <phoneticPr fontId="30" type="noConversion"/>
  </si>
  <si>
    <t>未完成原因和改进措施</t>
    <phoneticPr fontId="30" type="noConversion"/>
  </si>
  <si>
    <t>未使用资金，因作为固定放映点建设不足建设一个的标准，拟将两年结余资金资助一个固定放映点建设。</t>
    <phoneticPr fontId="7" type="noConversion"/>
  </si>
  <si>
    <t>资金到位不及时,支付进度慢。</t>
    <phoneticPr fontId="30" type="noConversion"/>
  </si>
  <si>
    <t>资金到位不及时，支付进度慢</t>
    <phoneticPr fontId="30" type="noConversion"/>
  </si>
  <si>
    <t>≥95%</t>
    <phoneticPr fontId="30" type="noConversion"/>
  </si>
  <si>
    <t>项目需履行招标程序，招标工作安排在年末，造成专项资金支出滞后</t>
  </si>
  <si>
    <t>皋兰县</t>
    <phoneticPr fontId="8" type="noConversion"/>
  </si>
  <si>
    <t>积石山县</t>
    <phoneticPr fontId="8" type="noConversion"/>
  </si>
  <si>
    <t>指标2：县级应急广播体系建设建设补助标准</t>
    <phoneticPr fontId="30" type="noConversion"/>
  </si>
  <si>
    <t>450万元/县</t>
    <phoneticPr fontId="30" type="noConversion"/>
  </si>
  <si>
    <t>按要求拨付</t>
    <phoneticPr fontId="30" type="noConversion"/>
  </si>
  <si>
    <t>网上公示</t>
  </si>
  <si>
    <t>网上公示</t>
    <phoneticPr fontId="7" type="noConversion"/>
  </si>
  <si>
    <t>≥99%</t>
    <phoneticPr fontId="7" type="noConversion"/>
  </si>
  <si>
    <t>≥90%</t>
    <phoneticPr fontId="7" type="noConversion"/>
  </si>
  <si>
    <t>≥90%</t>
    <phoneticPr fontId="30" type="noConversion"/>
  </si>
  <si>
    <t>15117197719陈</t>
    <phoneticPr fontId="7" type="noConversion"/>
  </si>
  <si>
    <t>市局17.6未到位</t>
    <phoneticPr fontId="7" type="noConversion"/>
  </si>
  <si>
    <t>√146.52</t>
    <phoneticPr fontId="7" type="noConversion"/>
  </si>
  <si>
    <t>武都区√</t>
    <phoneticPr fontId="7" type="noConversion"/>
  </si>
  <si>
    <t>√</t>
    <phoneticPr fontId="7" type="noConversion"/>
  </si>
  <si>
    <t>需重新报</t>
    <phoneticPr fontId="7" type="noConversion"/>
  </si>
  <si>
    <t>崆峒区√</t>
    <phoneticPr fontId="7" type="noConversion"/>
  </si>
  <si>
    <t>√</t>
    <phoneticPr fontId="7" type="noConversion"/>
  </si>
  <si>
    <t>张家川县</t>
    <phoneticPr fontId="8" type="noConversion"/>
  </si>
  <si>
    <t>指标1：资金支出率</t>
    <phoneticPr fontId="30" type="noConversion"/>
  </si>
  <si>
    <t>≥90%</t>
    <phoneticPr fontId="30" type="noConversion"/>
  </si>
  <si>
    <t>≥90%</t>
    <phoneticPr fontId="30" type="noConversion"/>
  </si>
  <si>
    <t>和政县</t>
    <phoneticPr fontId="8" type="noConversion"/>
  </si>
  <si>
    <t>　-</t>
  </si>
  <si>
    <t>-</t>
  </si>
  <si>
    <t xml:space="preserve"> - </t>
  </si>
  <si>
    <t xml:space="preserve">　-   </t>
  </si>
  <si>
    <t xml:space="preserve"> -   </t>
  </si>
  <si>
    <t>国家新闻出版广电总局</t>
    <phoneticPr fontId="7" type="noConversion"/>
  </si>
  <si>
    <t>甘肃省新闻出版广电局</t>
    <phoneticPr fontId="7" type="noConversion"/>
  </si>
  <si>
    <t>经济效益指标</t>
    <phoneticPr fontId="7" type="noConversion"/>
  </si>
  <si>
    <t>社会效益指标</t>
    <phoneticPr fontId="7" type="noConversion"/>
  </si>
  <si>
    <t>生态效益指标</t>
    <phoneticPr fontId="7" type="noConversion"/>
  </si>
  <si>
    <t>可持续影响指标</t>
    <phoneticPr fontId="7" type="noConversion"/>
  </si>
  <si>
    <t>年初设定目标综述：
按照国家要求“一村一月一场”的要求，全省15946个行政村放映191352场，388个农林马场放映4656场，57个僧人数50以上藏传佛教寺院684场，全年合计放映196692场。</t>
    <phoneticPr fontId="30" type="noConversion"/>
  </si>
  <si>
    <t>年度总体目标完成情况综述：
2018年全年完成全省15946个行政村放映191352场，388个农林马场放映4656场，57个僧人数50以上藏传佛教寺院684场，全年合计放映196692场。</t>
    <phoneticPr fontId="30" type="noConversion"/>
  </si>
  <si>
    <t>飞天农村数字电影院线有限公司</t>
    <phoneticPr fontId="7" type="noConversion"/>
  </si>
  <si>
    <t>服务对象满意度指标</t>
    <phoneticPr fontId="7" type="noConversion"/>
  </si>
  <si>
    <t>服务对象满意度指标</t>
    <phoneticPr fontId="30" type="noConversion"/>
  </si>
  <si>
    <t>可持续影响指标</t>
    <phoneticPr fontId="30" type="noConversion"/>
  </si>
  <si>
    <t>生态效益指标</t>
    <phoneticPr fontId="30" type="noConversion"/>
  </si>
  <si>
    <t>社会效益指标</t>
    <phoneticPr fontId="30" type="noConversion"/>
  </si>
  <si>
    <t>经济效益指标</t>
    <phoneticPr fontId="30" type="noConversion"/>
  </si>
  <si>
    <t>完成全省10000家农家书屋出版物补充更新</t>
    <phoneticPr fontId="30" type="noConversion"/>
  </si>
  <si>
    <t>完成全省10000家农家书屋出版物补充更新。2018年，省财政下达的中央专项资金为2000万元，为9979家书屋补充更新出版物 1411671册，其中图书1084182册（平均每家书屋109册），期刊230772册，音像制品29937张，十九大读物66780册。</t>
    <phoneticPr fontId="30" type="noConversion"/>
  </si>
  <si>
    <t xml:space="preserve">长期确保转播中央一套、七套电视、中央一套广播无线覆盖模拟信号的发射设备正常三满播出，提高全省农村地区广播电视无线覆盖水平，保障人民群众基本文化权益，满足人民群众基本文化需求，为广大人民群众提供高效、优质的广播电视公共文化服务。 </t>
    <phoneticPr fontId="30" type="noConversion"/>
  </si>
  <si>
    <t>生态效益指标</t>
    <phoneticPr fontId="30" type="noConversion"/>
  </si>
  <si>
    <t>服务对象满意度指标</t>
    <phoneticPr fontId="30" type="noConversion"/>
  </si>
  <si>
    <t>社会效益指标</t>
    <phoneticPr fontId="30" type="noConversion"/>
  </si>
  <si>
    <t>经济效益指标</t>
    <phoneticPr fontId="30" type="noConversion"/>
  </si>
  <si>
    <t>经济效益指标</t>
    <phoneticPr fontId="7" type="noConversion"/>
  </si>
  <si>
    <t>社会效益指标</t>
    <phoneticPr fontId="7" type="noConversion"/>
  </si>
  <si>
    <t>生态效益指标</t>
    <phoneticPr fontId="7" type="noConversion"/>
  </si>
  <si>
    <t>服务对象满意度指标</t>
    <phoneticPr fontId="7" type="noConversion"/>
  </si>
  <si>
    <t>支持全省基本公共文化服务项目，改善基层公共文化广播电视等设施条件，贯彻落实中央领导同志关于推进“基层工作加强年”和贫困地区基层公共文化服务建设的重要指示，配合实施“贫困地区百县万村综合文化服务中心示范工程”，按照每个村2万元的标准，为全省纳入范围的行政村开展相应广播器材配置工作，保障全省民族自治县边境县综合文化服务中心覆盖工程广播器材配置到位，进一步推进我省贫困村综合文化中心标准化、规范化建设和管理，促进贫困地区文化事业繁荣发展。</t>
    <phoneticPr fontId="30" type="noConversion"/>
  </si>
  <si>
    <t>确保开展2019年全省纳入范围的474个贫困地区民族自治州所辖县村综合文化服务中心广播器材配置任务。按照每个村2万元的标准，开展相应广播器材配置工作，保障全省民族自治县边境县综合文化服务中心覆盖工程广播器材配置到位，进一步推进我省贫困村综合文化中心标准化、规范化建设和管理，促进贫困地区文化事业繁荣发展。</t>
    <phoneticPr fontId="30" type="noConversion"/>
  </si>
  <si>
    <t>服务对象满意度指标</t>
    <phoneticPr fontId="30" type="noConversion"/>
  </si>
  <si>
    <t>可持续影响指标</t>
    <phoneticPr fontId="30" type="noConversion"/>
  </si>
  <si>
    <t>生态效益指标</t>
    <phoneticPr fontId="30" type="noConversion"/>
  </si>
  <si>
    <t>社会效益指标</t>
    <phoneticPr fontId="30" type="noConversion"/>
  </si>
  <si>
    <t>经济效益指标</t>
    <phoneticPr fontId="30" type="noConversion"/>
  </si>
  <si>
    <t>甘肃省新闻出版广电局</t>
    <phoneticPr fontId="30" type="noConversion"/>
  </si>
  <si>
    <t>支持全省基本公共文化服务项目，改善基层公共文化广播电视等设施条件，按照全国应急广播体系建设总体规划和县级应急广播系统暂行技术要求，开展深度贫困县应急广播体系建设任务。建设主要内容包括应急广播县级平台、大喇叭系统及其传送覆盖网络，符合《县级应急广播系统暂行技术要求》的其他相关设施设备，使之具备完整的应急广播功能，为当地群众及时、有效地提供灾害预警应急广播、政策政务信息发布等服务。</t>
    <phoneticPr fontId="30" type="noConversion"/>
  </si>
  <si>
    <t>确保开展2019年全年17个深度贫困县应急广播体系建设任务。建设主要内容包括应急广播县级平台、大喇叭系统及其传送覆盖网络，符合《县级应急广播系统暂行技术要求》的其他相关设施设备，使之具备完整的应急广播功能，为当地群众及时、有效地提供灾害预警应急广播、政策政务信息发布等服务。</t>
    <phoneticPr fontId="30" type="noConversion"/>
  </si>
  <si>
    <t>甘肃省新闻出版广电局</t>
    <phoneticPr fontId="30" type="noConversion"/>
  </si>
  <si>
    <t>服务对象满意度指标</t>
    <phoneticPr fontId="30" type="noConversion"/>
  </si>
  <si>
    <t>王银军  
0931-88539551</t>
    <phoneticPr fontId="7" type="noConversion"/>
  </si>
  <si>
    <t>年度总体目标</t>
    <phoneticPr fontId="30" type="noConversion"/>
  </si>
  <si>
    <t>各市州县区广电行政部门</t>
    <phoneticPr fontId="30" type="noConversion"/>
  </si>
  <si>
    <t>刘继光 
0931-8539169</t>
    <phoneticPr fontId="30" type="noConversion"/>
  </si>
  <si>
    <t>刘继光 
0931-8539169</t>
    <phoneticPr fontId="7" type="noConversion"/>
  </si>
  <si>
    <t>中央对地方专项转移支付区域绩效目标自评表
（民族自治县、边境县综合文化服务中心覆盖工程广播器材配置）</t>
    <phoneticPr fontId="30" type="noConversion"/>
  </si>
  <si>
    <t>刘晓文   
0931-8107370</t>
    <phoneticPr fontId="30" type="noConversion"/>
  </si>
  <si>
    <t xml:space="preserve"> 其他资金
（包括结转结余）</t>
    <phoneticPr fontId="30" type="noConversion"/>
  </si>
  <si>
    <t>目标1：获得国家五个一工程奖、华表奖、金鸡奖、百花奖、等国家级重大奖项；获得A类国际电影节主竞赛大奖；被中宣部、国家新闻出版广电总局列为重点推荐影片；在中央电视台黄金时段播出的电影；登陆全国院线发行放映、在农村院线放映年度订购2万场次以上、在网络平台播出累计点击量超过500万次，有效点击量超过150万次的电影。
目标2：获得国家五个一工程奖、金鹰奖、飞天奖等国家级重大奖项；在中央电视台黄金时段播出；在省级卫视频道黄金时段播出；在网络平台播出点击量超过200万次；受到国家级行业协会表彰奖励以及获得其他同类奖项的电视剧、纪录片。</t>
    <phoneticPr fontId="30" type="noConversion"/>
  </si>
  <si>
    <t>全省优秀影视剧作品获得国内外知名奖项，在全国院线、央视各频道、网络平台放映播出，取得良好社会效益和市场效益。</t>
    <phoneticPr fontId="30" type="noConversion"/>
  </si>
  <si>
    <t>引导和支持地方提供基本公共文化服务项目，改善基层公共文化体育设施条件，加强基层公共文化服务人才队伍建设等，加快构建现代公共文化服务体系，促进基本公共文化服务标准化、均等化，保障广大群众读书看报、观看电视、观赏电影、进行文化鉴赏、开展文化体育活动等基本文化权益。</t>
    <phoneticPr fontId="30" type="noConversion"/>
  </si>
  <si>
    <t>引导和支持地方提供基本公共文化服务项目，改善基层公共文化体育设施条件，加强基层公共文化服务人才队伍建设等，加快构建现代公共文化服务体系，促进基本公共文化服务标准化、均等化，保障广大群众读书看报、观看电视、观赏电影、进行文化鉴赏、开展文化体育活动等基本文化权益。</t>
    <phoneticPr fontId="7" type="noConversion"/>
  </si>
  <si>
    <t xml:space="preserve">      其他资金
     （包括结转结余）</t>
    <phoneticPr fontId="7" type="noConversion"/>
  </si>
  <si>
    <t xml:space="preserve">指标2：印制质量为优    </t>
    <phoneticPr fontId="30" type="noConversion"/>
  </si>
  <si>
    <t>甘肃省新闻出版广电局</t>
    <phoneticPr fontId="7" type="noConversion"/>
  </si>
  <si>
    <t>中央广播电视节目无线覆盖工程模拟信号运行维护</t>
    <phoneticPr fontId="30" type="noConversion"/>
  </si>
  <si>
    <t xml:space="preserve">确保2019年全年转播中央一套、七套电视、中央一套广播无线覆盖模拟信号的发射设备正常三满播出，提高全省农村地区广播电视无线覆盖水平，保障人民群众基本文化权益，满足人民群众基本文化需求，为广大人民群众提供高效、优质的广播电视公共文化服务。 </t>
    <phoneticPr fontId="30" type="noConversion"/>
  </si>
  <si>
    <t>(2018年度）</t>
    <phoneticPr fontId="30" type="noConversion"/>
  </si>
  <si>
    <t>设备正常运行</t>
    <phoneticPr fontId="30" type="noConversion"/>
  </si>
  <si>
    <t>设备正常运行</t>
    <phoneticPr fontId="7" type="noConversion"/>
  </si>
  <si>
    <t>长期</t>
    <phoneticPr fontId="30" type="noConversion"/>
  </si>
  <si>
    <t>中央对地方专项转移支付区域绩效目标自评表                                                   （中央广播电视节目无线覆盖工程数字化信号运行维护）</t>
    <phoneticPr fontId="30" type="noConversion"/>
  </si>
  <si>
    <t>中央广播电视节目无线覆盖工程数字化信号运行维护</t>
    <phoneticPr fontId="7" type="noConversion"/>
  </si>
  <si>
    <t>王银军       0931-8539868</t>
    <phoneticPr fontId="30" type="noConversion"/>
  </si>
  <si>
    <t>中央对地方专项转移支付区域绩效目标自评表（县级应急广播体系建设）</t>
    <phoneticPr fontId="30" type="noConversion"/>
  </si>
  <si>
    <t>中央对地方专项转移支付区域绩效目标自评表（电影精品资金）</t>
    <phoneticPr fontId="30" type="noConversion"/>
  </si>
  <si>
    <t>县级应急广播体系建设</t>
    <phoneticPr fontId="30" type="noConversion"/>
  </si>
  <si>
    <t>民族自治县、边境县综合文化服务中心覆盖工程
广播器材配置</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</si>
</sst>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59">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charset val="134"/>
      <scheme val="minor"/>
    </font>
    <font>
      <sz val="9"/>
      <name val="宋体"/>
      <charset val="134"/>
    </font>
    <font>
      <sz val="18"/>
      <name val="宋体"/>
      <charset val="134"/>
      <scheme val="minor"/>
    </font>
    <font>
      <sz val="20"/>
      <name val="宋体"/>
      <charset val="134"/>
      <scheme val="minor"/>
    </font>
    <font>
      <sz val="11"/>
      <name val="宋体"/>
      <charset val="134"/>
      <scheme val="minor"/>
    </font>
    <font>
      <sz val="10"/>
      <name val="宋体"/>
      <charset val="134"/>
      <scheme val="minor"/>
    </font>
    <font>
      <sz val="12"/>
      <name val="宋体"/>
      <charset val="134"/>
      <scheme val="minor"/>
    </font>
    <font>
      <b/>
      <sz val="10"/>
      <name val="宋体"/>
      <charset val="134"/>
      <scheme val="minor"/>
    </font>
    <font>
      <b/>
      <sz val="11"/>
      <name val="宋体"/>
      <charset val="134"/>
      <scheme val="minor"/>
    </font>
    <font>
      <sz val="10"/>
      <color rgb="FFFF0000"/>
      <name val="宋体"/>
      <family val="3"/>
      <charset val="134"/>
      <scheme val="minor"/>
    </font>
    <font>
      <sz val="12"/>
      <color rgb="FFFF0000"/>
      <name val="宋体"/>
      <family val="3"/>
      <charset val="134"/>
      <scheme val="minor"/>
    </font>
    <font>
      <sz val="11"/>
      <color theme="1"/>
      <name val="宋体"/>
      <family val="3"/>
      <charset val="134"/>
      <scheme val="minor"/>
    </font>
    <font>
      <sz val="12"/>
      <name val="宋体"/>
      <family val="3"/>
      <charset val="134"/>
    </font>
    <font>
      <sz val="11"/>
      <color indexed="8"/>
      <name val="宋体"/>
      <family val="3"/>
      <charset val="134"/>
    </font>
    <font>
      <sz val="11"/>
      <color theme="1"/>
      <name val="宋体"/>
      <charset val="134"/>
      <scheme val="minor"/>
    </font>
    <font>
      <sz val="10"/>
      <name val="宋体"/>
      <family val="3"/>
      <charset val="134"/>
      <scheme val="minor"/>
    </font>
    <font>
      <b/>
      <sz val="10"/>
      <name val="宋体"/>
      <family val="3"/>
      <charset val="134"/>
      <scheme val="minor"/>
    </font>
    <font>
      <sz val="12"/>
      <color theme="1"/>
      <name val="宋体"/>
      <family val="2"/>
      <charset val="134"/>
      <scheme val="minor"/>
    </font>
    <font>
      <sz val="12"/>
      <color theme="1"/>
      <name val="宋体"/>
      <family val="3"/>
      <charset val="134"/>
      <scheme val="minor"/>
    </font>
    <font>
      <sz val="18"/>
      <color theme="1"/>
      <name val="宋体"/>
      <family val="2"/>
      <charset val="134"/>
      <scheme val="minor"/>
    </font>
    <font>
      <sz val="18"/>
      <color theme="1"/>
      <name val="宋体"/>
      <family val="3"/>
      <charset val="134"/>
      <scheme val="minor"/>
    </font>
    <font>
      <b/>
      <sz val="12"/>
      <color theme="1"/>
      <name val="宋体"/>
      <family val="3"/>
      <charset val="134"/>
      <scheme val="minor"/>
    </font>
    <font>
      <b/>
      <sz val="11"/>
      <color theme="1"/>
      <name val="宋体"/>
      <family val="3"/>
      <charset val="134"/>
      <scheme val="minor"/>
    </font>
    <font>
      <sz val="9"/>
      <name val="宋体"/>
      <family val="3"/>
      <charset val="134"/>
      <scheme val="minor"/>
    </font>
    <font>
      <b/>
      <sz val="11"/>
      <name val="宋体"/>
      <family val="3"/>
      <charset val="134"/>
      <scheme val="minor"/>
    </font>
    <font>
      <sz val="14"/>
      <color theme="1"/>
      <name val="黑体"/>
      <family val="3"/>
      <charset val="134"/>
    </font>
    <font>
      <b/>
      <sz val="20"/>
      <color theme="1"/>
      <name val="宋体"/>
      <family val="3"/>
      <charset val="134"/>
      <scheme val="minor"/>
    </font>
    <font>
      <sz val="14"/>
      <color theme="1"/>
      <name val="宋体"/>
      <family val="2"/>
      <charset val="134"/>
      <scheme val="minor"/>
    </font>
    <font>
      <sz val="14"/>
      <color theme="1"/>
      <name val="宋体"/>
      <family val="3"/>
      <charset val="134"/>
      <scheme val="minor"/>
    </font>
    <font>
      <sz val="9"/>
      <color theme="1"/>
      <name val="宋体"/>
      <family val="2"/>
      <charset val="134"/>
      <scheme val="minor"/>
    </font>
    <font>
      <sz val="9"/>
      <name val="宋体"/>
      <family val="3"/>
      <charset val="134"/>
    </font>
    <font>
      <sz val="11"/>
      <color theme="1"/>
      <name val="等线"/>
      <family val="3"/>
      <charset val="134"/>
    </font>
    <font>
      <b/>
      <sz val="16"/>
      <name val="宋体"/>
      <family val="3"/>
      <charset val="134"/>
    </font>
    <font>
      <sz val="11"/>
      <name val="宋体"/>
      <family val="3"/>
      <charset val="134"/>
    </font>
    <font>
      <sz val="11"/>
      <color indexed="8"/>
      <name val="宋体"/>
      <family val="3"/>
      <charset val="134"/>
      <scheme val="minor"/>
    </font>
    <font>
      <sz val="11"/>
      <name val="宋体"/>
      <family val="3"/>
      <charset val="134"/>
      <scheme val="minor"/>
    </font>
    <font>
      <sz val="11"/>
      <color theme="1"/>
      <name val="宋体"/>
      <family val="3"/>
      <charset val="134"/>
    </font>
    <font>
      <sz val="11"/>
      <color rgb="FFFF0000"/>
      <name val="宋体"/>
      <family val="3"/>
      <charset val="134"/>
    </font>
    <font>
      <sz val="10"/>
      <name val="Arial"/>
      <family val="2"/>
    </font>
    <font>
      <sz val="10"/>
      <name val="宋体"/>
      <family val="3"/>
      <charset val="134"/>
    </font>
    <font>
      <b/>
      <sz val="18"/>
      <color indexed="8"/>
      <name val="宋体"/>
      <family val="3"/>
      <charset val="134"/>
    </font>
    <font>
      <sz val="10"/>
      <color indexed="8"/>
      <name val="宋体"/>
      <family val="3"/>
      <charset val="134"/>
    </font>
    <font>
      <sz val="8"/>
      <color indexed="8"/>
      <name val="宋体"/>
      <family val="3"/>
      <charset val="134"/>
    </font>
    <font>
      <sz val="10"/>
      <color rgb="FFFF0000"/>
      <name val="宋体"/>
      <family val="3"/>
      <charset val="134"/>
    </font>
    <font>
      <sz val="18"/>
      <name val="宋体"/>
      <family val="3"/>
      <charset val="134"/>
      <scheme val="minor"/>
    </font>
    <font>
      <sz val="10"/>
      <color theme="1"/>
      <name val="宋体"/>
      <family val="3"/>
      <charset val="134"/>
      <scheme val="minor"/>
    </font>
    <font>
      <sz val="9"/>
      <color theme="1"/>
      <name val="宋体"/>
      <family val="3"/>
      <charset val="134"/>
    </font>
    <font>
      <sz val="9"/>
      <color rgb="FF000000"/>
      <name val="宋体"/>
      <family val="3"/>
      <charset val="134"/>
    </font>
    <font>
      <b/>
      <sz val="9"/>
      <color rgb="FF000000"/>
      <name val="宋体"/>
      <family val="3"/>
      <charset val="134"/>
    </font>
    <font>
      <sz val="11"/>
      <color rgb="FFFF0000"/>
      <name val="宋体"/>
      <family val="3"/>
      <charset val="134"/>
      <scheme val="minor"/>
    </font>
    <font>
      <b/>
      <sz val="16"/>
      <name val="宋体"/>
      <family val="3"/>
      <charset val="134"/>
      <scheme val="minor"/>
    </font>
    <font>
      <sz val="16"/>
      <color theme="1"/>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double">
        <color indexed="64"/>
      </top>
      <bottom style="dotted">
        <color indexed="64"/>
      </bottom>
      <diagonal/>
    </border>
    <border>
      <left/>
      <right/>
      <top style="double">
        <color indexed="64"/>
      </top>
      <bottom style="dotted">
        <color indexed="64"/>
      </bottom>
      <diagonal/>
    </border>
    <border>
      <left/>
      <right style="dotted">
        <color indexed="64"/>
      </right>
      <top/>
      <bottom style="dotted">
        <color indexed="64"/>
      </bottom>
      <diagonal/>
    </border>
    <border>
      <left/>
      <right/>
      <top/>
      <bottom style="dotted">
        <color indexed="64"/>
      </bottom>
      <diagonal/>
    </border>
    <border>
      <left/>
      <right style="dotted">
        <color indexed="64"/>
      </right>
      <top/>
      <bottom style="double">
        <color indexed="64"/>
      </bottom>
      <diagonal/>
    </border>
    <border>
      <left/>
      <right/>
      <top/>
      <bottom style="double">
        <color indexed="64"/>
      </bottom>
      <diagonal/>
    </border>
    <border>
      <left/>
      <right style="dotted">
        <color indexed="64"/>
      </right>
      <top style="double">
        <color indexed="64"/>
      </top>
      <bottom style="double">
        <color indexed="64"/>
      </bottom>
      <diagonal/>
    </border>
    <border>
      <left/>
      <right/>
      <top style="double">
        <color indexed="64"/>
      </top>
      <bottom style="double">
        <color indexed="64"/>
      </bottom>
      <diagonal/>
    </border>
  </borders>
  <cellStyleXfs count="15">
    <xf numFmtId="0" fontId="0" fillId="0" borderId="0">
      <alignment vertical="center"/>
    </xf>
    <xf numFmtId="0" fontId="18" fillId="0" borderId="0">
      <alignment vertical="center"/>
    </xf>
    <xf numFmtId="9" fontId="18" fillId="0" borderId="0" applyFont="0" applyFill="0" applyBorder="0" applyAlignment="0" applyProtection="0">
      <alignment vertical="center"/>
    </xf>
    <xf numFmtId="0" fontId="19" fillId="0" borderId="0"/>
    <xf numFmtId="0" fontId="20" fillId="0" borderId="0">
      <alignment vertical="center"/>
    </xf>
    <xf numFmtId="43" fontId="21" fillId="0" borderId="0" applyFont="0" applyFill="0" applyBorder="0" applyAlignment="0" applyProtection="0">
      <alignment vertical="center"/>
    </xf>
    <xf numFmtId="0" fontId="6" fillId="0" borderId="0">
      <alignment vertical="center"/>
    </xf>
    <xf numFmtId="0" fontId="5" fillId="0" borderId="0">
      <alignment vertical="center"/>
    </xf>
    <xf numFmtId="0" fontId="38" fillId="0" borderId="0">
      <alignment vertical="center"/>
    </xf>
    <xf numFmtId="0" fontId="19" fillId="0" borderId="0"/>
    <xf numFmtId="0" fontId="45" fillId="0" borderId="0" applyNumberFormat="0" applyFont="0" applyFill="0" applyBorder="0" applyAlignment="0" applyProtection="0"/>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461">
    <xf numFmtId="0" fontId="0" fillId="0" borderId="0" xfId="0">
      <alignment vertical="center"/>
    </xf>
    <xf numFmtId="0" fontId="0" fillId="0" borderId="0" xfId="0" applyFill="1" applyAlignment="1">
      <alignment horizontal="left" vertical="center" wrapText="1"/>
    </xf>
    <xf numFmtId="176" fontId="0" fillId="0" borderId="0" xfId="0" applyNumberFormat="1" applyFill="1" applyAlignment="1">
      <alignment horizontal="right" vertical="center" wrapText="1"/>
    </xf>
    <xf numFmtId="0" fontId="0" fillId="0" borderId="0" xfId="0" applyFill="1" applyAlignment="1"/>
    <xf numFmtId="0" fontId="10" fillId="0" borderId="0" xfId="0" applyFont="1" applyFill="1" applyAlignment="1"/>
    <xf numFmtId="0" fontId="12" fillId="0" borderId="0" xfId="0" applyFont="1" applyFill="1" applyBorder="1" applyAlignment="1">
      <alignment horizontal="right" vertical="center" wrapText="1"/>
    </xf>
    <xf numFmtId="0" fontId="13" fillId="0" borderId="0" xfId="0" applyFont="1" applyFill="1" applyAlignment="1"/>
    <xf numFmtId="0" fontId="13" fillId="0" borderId="0" xfId="0" applyFont="1" applyFill="1" applyAlignment="1">
      <alignment horizontal="center"/>
    </xf>
    <xf numFmtId="0" fontId="15" fillId="0" borderId="0" xfId="0" applyFont="1" applyFill="1" applyAlignment="1"/>
    <xf numFmtId="0" fontId="12" fillId="2" borderId="5" xfId="0" applyFont="1" applyFill="1" applyBorder="1" applyAlignment="1">
      <alignment horizontal="center" vertical="center" wrapText="1"/>
    </xf>
    <xf numFmtId="176" fontId="12" fillId="0" borderId="0" xfId="0" applyNumberFormat="1" applyFont="1" applyFill="1" applyBorder="1" applyAlignment="1">
      <alignment horizontal="right" vertical="center" wrapText="1"/>
    </xf>
    <xf numFmtId="0" fontId="12" fillId="0" borderId="0" xfId="0" applyFont="1" applyFill="1" applyBorder="1" applyAlignment="1"/>
    <xf numFmtId="176" fontId="12" fillId="0" borderId="0" xfId="0" applyNumberFormat="1" applyFont="1" applyFill="1" applyAlignment="1">
      <alignment horizontal="right" vertical="center" wrapText="1"/>
    </xf>
    <xf numFmtId="0" fontId="12" fillId="0" borderId="0" xfId="0" applyFont="1" applyFill="1" applyAlignment="1"/>
    <xf numFmtId="176" fontId="0" fillId="0" borderId="0" xfId="0" applyNumberFormat="1" applyFill="1" applyAlignment="1">
      <alignment horizontal="center" vertical="center" wrapText="1"/>
    </xf>
    <xf numFmtId="0" fontId="0" fillId="3" borderId="0" xfId="0" applyFill="1" applyAlignment="1">
      <alignment horizontal="left" vertical="center" wrapText="1"/>
    </xf>
    <xf numFmtId="0" fontId="15" fillId="3" borderId="0" xfId="0" applyFont="1" applyFill="1" applyAlignment="1"/>
    <xf numFmtId="0" fontId="13" fillId="3" borderId="0" xfId="0" applyFont="1" applyFill="1" applyAlignment="1">
      <alignment horizontal="center"/>
    </xf>
    <xf numFmtId="176" fontId="12" fillId="2" borderId="5" xfId="0" applyNumberFormat="1" applyFont="1" applyFill="1" applyBorder="1" applyAlignment="1">
      <alignment horizontal="center" vertical="center" wrapText="1"/>
    </xf>
    <xf numFmtId="43" fontId="0" fillId="0" borderId="0" xfId="5" applyFont="1" applyFill="1" applyAlignment="1">
      <alignment horizontal="left" vertical="center" wrapText="1"/>
    </xf>
    <xf numFmtId="0" fontId="18" fillId="2" borderId="1" xfId="6" applyFont="1" applyFill="1" applyBorder="1" applyAlignment="1">
      <alignment horizontal="left" vertical="center" wrapText="1"/>
    </xf>
    <xf numFmtId="0" fontId="26" fillId="2" borderId="0" xfId="6" applyFont="1" applyFill="1" applyAlignment="1">
      <alignment vertical="center"/>
    </xf>
    <xf numFmtId="0" fontId="27" fillId="2" borderId="0" xfId="6" applyFont="1" applyFill="1" applyAlignment="1">
      <alignment vertical="center"/>
    </xf>
    <xf numFmtId="0" fontId="6" fillId="2" borderId="0" xfId="6" applyFill="1">
      <alignment vertical="center"/>
    </xf>
    <xf numFmtId="0" fontId="0" fillId="2" borderId="0" xfId="0" applyFill="1">
      <alignment vertical="center"/>
    </xf>
    <xf numFmtId="0" fontId="25" fillId="2" borderId="5" xfId="6" applyFont="1" applyFill="1" applyBorder="1" applyAlignment="1">
      <alignment horizontal="center" vertical="center"/>
    </xf>
    <xf numFmtId="0" fontId="25" fillId="2" borderId="5" xfId="6" applyFont="1" applyFill="1" applyBorder="1" applyAlignment="1">
      <alignment horizontal="left" vertical="center" wrapText="1"/>
    </xf>
    <xf numFmtId="0" fontId="25" fillId="2" borderId="5" xfId="6" applyFont="1" applyFill="1" applyBorder="1" applyAlignment="1">
      <alignment horizontal="right" vertical="center"/>
    </xf>
    <xf numFmtId="0" fontId="6" fillId="2" borderId="5" xfId="6" applyFill="1" applyBorder="1">
      <alignment vertical="center"/>
    </xf>
    <xf numFmtId="0" fontId="6" fillId="2" borderId="5" xfId="6" applyFill="1" applyBorder="1" applyAlignment="1">
      <alignment vertical="center" wrapText="1"/>
    </xf>
    <xf numFmtId="0" fontId="28" fillId="2" borderId="5" xfId="6" applyFont="1" applyFill="1" applyBorder="1" applyAlignment="1">
      <alignment horizontal="left" vertical="center" wrapText="1"/>
    </xf>
    <xf numFmtId="0" fontId="29" fillId="2" borderId="5" xfId="6" applyFont="1" applyFill="1" applyBorder="1">
      <alignment vertical="center"/>
    </xf>
    <xf numFmtId="0" fontId="31" fillId="3" borderId="0" xfId="0" applyFont="1" applyFill="1" applyAlignment="1"/>
    <xf numFmtId="0" fontId="5" fillId="0" borderId="0" xfId="7">
      <alignment vertical="center"/>
    </xf>
    <xf numFmtId="0" fontId="5" fillId="0" borderId="5" xfId="7" applyBorder="1">
      <alignment vertical="center"/>
    </xf>
    <xf numFmtId="0" fontId="5" fillId="0" borderId="5" xfId="7" applyBorder="1" applyAlignment="1">
      <alignment horizontal="center" vertical="center"/>
    </xf>
    <xf numFmtId="0" fontId="5" fillId="0" borderId="5" xfId="7" applyBorder="1" applyAlignment="1">
      <alignment horizontal="center" vertical="center" wrapText="1"/>
    </xf>
    <xf numFmtId="0" fontId="5" fillId="0" borderId="5" xfId="7" applyBorder="1" applyAlignment="1">
      <alignment vertical="center" textRotation="255"/>
    </xf>
    <xf numFmtId="0" fontId="29" fillId="0" borderId="5" xfId="7" applyFont="1" applyBorder="1" applyAlignment="1">
      <alignment vertical="center"/>
    </xf>
    <xf numFmtId="0" fontId="5" fillId="0" borderId="1" xfId="7" applyBorder="1" applyAlignment="1">
      <alignment horizontal="center" vertical="center"/>
    </xf>
    <xf numFmtId="0" fontId="5" fillId="0" borderId="1" xfId="7" applyBorder="1" applyAlignment="1">
      <alignment horizontal="center" vertical="center" wrapText="1"/>
    </xf>
    <xf numFmtId="10" fontId="5" fillId="0" borderId="5" xfId="7" applyNumberFormat="1" applyBorder="1">
      <alignment vertical="center"/>
    </xf>
    <xf numFmtId="0" fontId="5" fillId="0" borderId="5" xfId="7" applyBorder="1" applyAlignment="1">
      <alignment vertical="center" wrapText="1"/>
    </xf>
    <xf numFmtId="0" fontId="5" fillId="0" borderId="9" xfId="7" applyFill="1" applyBorder="1">
      <alignment vertical="center"/>
    </xf>
    <xf numFmtId="9" fontId="42" fillId="0" borderId="5" xfId="8" applyNumberFormat="1" applyFont="1" applyFill="1" applyBorder="1" applyAlignment="1">
      <alignment horizontal="center" vertical="center" wrapText="1"/>
    </xf>
    <xf numFmtId="0" fontId="42" fillId="0" borderId="5" xfId="9" applyNumberFormat="1" applyFont="1" applyFill="1" applyBorder="1" applyAlignment="1">
      <alignment horizontal="center" vertical="center" wrapText="1"/>
    </xf>
    <xf numFmtId="43" fontId="40" fillId="0" borderId="5" xfId="5" applyFont="1" applyBorder="1" applyAlignment="1">
      <alignment horizontal="center" vertical="center" wrapText="1"/>
    </xf>
    <xf numFmtId="0" fontId="19" fillId="0" borderId="0" xfId="3" applyFont="1" applyAlignment="1">
      <alignment vertical="center"/>
    </xf>
    <xf numFmtId="0" fontId="19" fillId="0" borderId="0" xfId="3" applyFont="1" applyAlignment="1">
      <alignment vertical="center" wrapText="1"/>
    </xf>
    <xf numFmtId="0" fontId="19" fillId="0" borderId="0" xfId="3" applyFont="1" applyAlignment="1">
      <alignment horizontal="center" vertical="center" wrapText="1"/>
    </xf>
    <xf numFmtId="0" fontId="40" fillId="0" borderId="5" xfId="3" applyFont="1" applyBorder="1" applyAlignment="1">
      <alignment horizontal="center" vertical="center" wrapText="1"/>
    </xf>
    <xf numFmtId="9" fontId="40" fillId="0" borderId="5" xfId="3" applyNumberFormat="1" applyFont="1" applyBorder="1" applyAlignment="1">
      <alignment horizontal="center" vertical="center" wrapText="1"/>
    </xf>
    <xf numFmtId="0" fontId="19" fillId="0" borderId="0" xfId="3" applyFont="1" applyAlignment="1">
      <alignment horizontal="left" vertical="center"/>
    </xf>
    <xf numFmtId="0" fontId="42" fillId="0" borderId="5" xfId="8" applyFont="1" applyBorder="1" applyAlignment="1">
      <alignment horizontal="center" vertical="center" wrapText="1"/>
    </xf>
    <xf numFmtId="9" fontId="42" fillId="0" borderId="5" xfId="8" applyNumberFormat="1" applyFont="1" applyBorder="1" applyAlignment="1">
      <alignment horizontal="center" vertical="center" wrapText="1"/>
    </xf>
    <xf numFmtId="0" fontId="42" fillId="0" borderId="5" xfId="8" applyFont="1" applyBorder="1" applyAlignment="1">
      <alignment vertical="center" wrapText="1"/>
    </xf>
    <xf numFmtId="0" fontId="5" fillId="0" borderId="5" xfId="7" applyBorder="1" applyAlignment="1">
      <alignment horizontal="center" vertical="center"/>
    </xf>
    <xf numFmtId="43" fontId="27" fillId="2" borderId="0" xfId="5" applyFont="1" applyFill="1" applyAlignment="1">
      <alignment vertical="center"/>
    </xf>
    <xf numFmtId="43" fontId="28" fillId="2" borderId="5" xfId="5" applyFont="1" applyFill="1" applyBorder="1" applyAlignment="1">
      <alignment horizontal="center" vertical="center"/>
    </xf>
    <xf numFmtId="43" fontId="25" fillId="2" borderId="5" xfId="5" applyFont="1" applyFill="1" applyBorder="1" applyAlignment="1">
      <alignment horizontal="right" vertical="center"/>
    </xf>
    <xf numFmtId="43" fontId="28" fillId="2" borderId="5" xfId="5" applyFont="1" applyFill="1" applyBorder="1" applyAlignment="1">
      <alignment horizontal="right" vertical="center"/>
    </xf>
    <xf numFmtId="43" fontId="6" fillId="2" borderId="0" xfId="5" applyFont="1" applyFill="1">
      <alignment vertical="center"/>
    </xf>
    <xf numFmtId="43" fontId="0" fillId="2" borderId="0" xfId="5" applyFont="1" applyFill="1">
      <alignment vertical="center"/>
    </xf>
    <xf numFmtId="0" fontId="4" fillId="0" borderId="5" xfId="7" applyFont="1" applyBorder="1">
      <alignment vertical="center"/>
    </xf>
    <xf numFmtId="0" fontId="4" fillId="0" borderId="5" xfId="7" applyFont="1" applyBorder="1" applyAlignment="1">
      <alignment horizontal="center" vertical="center"/>
    </xf>
    <xf numFmtId="0" fontId="0" fillId="2" borderId="0" xfId="0" applyFill="1" applyAlignment="1">
      <alignment horizontal="left" vertical="center" wrapText="1"/>
    </xf>
    <xf numFmtId="0" fontId="11" fillId="2" borderId="0" xfId="0" applyFont="1" applyFill="1" applyAlignment="1">
      <alignment horizontal="left" vertical="center" wrapText="1"/>
    </xf>
    <xf numFmtId="0" fontId="14" fillId="2" borderId="5" xfId="0" applyNumberFormat="1" applyFont="1" applyFill="1" applyBorder="1" applyAlignment="1">
      <alignment horizontal="center" vertical="center" wrapText="1"/>
    </xf>
    <xf numFmtId="0" fontId="14" fillId="2" borderId="5" xfId="0" applyNumberFormat="1" applyFont="1" applyFill="1" applyBorder="1" applyAlignment="1">
      <alignment vertical="center" wrapText="1"/>
    </xf>
    <xf numFmtId="0" fontId="12" fillId="2" borderId="0" xfId="0" applyFont="1" applyFill="1" applyBorder="1" applyAlignment="1">
      <alignment horizontal="left" vertical="center" wrapText="1"/>
    </xf>
    <xf numFmtId="0" fontId="12" fillId="2" borderId="0" xfId="0" applyFont="1" applyFill="1" applyAlignment="1">
      <alignment horizontal="left" vertical="center" wrapText="1"/>
    </xf>
    <xf numFmtId="43" fontId="28" fillId="2" borderId="5" xfId="5" applyFont="1" applyFill="1" applyBorder="1" applyAlignment="1">
      <alignment horizontal="center" vertical="center"/>
    </xf>
    <xf numFmtId="0" fontId="9" fillId="0" borderId="0" xfId="0" applyFont="1" applyFill="1" applyAlignment="1">
      <alignment horizontal="center" vertical="center"/>
    </xf>
    <xf numFmtId="0" fontId="42" fillId="0" borderId="5" xfId="8" applyFont="1" applyBorder="1" applyAlignment="1">
      <alignment horizontal="center" vertical="center" wrapText="1"/>
    </xf>
    <xf numFmtId="0" fontId="40" fillId="0" borderId="5" xfId="3" applyFont="1" applyBorder="1" applyAlignment="1">
      <alignment horizontal="center" vertical="center" wrapText="1"/>
    </xf>
    <xf numFmtId="176" fontId="0" fillId="2" borderId="0" xfId="0" applyNumberFormat="1" applyFont="1" applyFill="1" applyAlignment="1">
      <alignment horizontal="left" vertical="center" wrapText="1"/>
    </xf>
    <xf numFmtId="176" fontId="0" fillId="2" borderId="0" xfId="0" applyNumberFormat="1" applyFill="1" applyAlignment="1">
      <alignment horizontal="right" vertical="center" wrapText="1"/>
    </xf>
    <xf numFmtId="176" fontId="0" fillId="2" borderId="0" xfId="0" applyNumberFormat="1" applyFill="1" applyAlignment="1">
      <alignment horizontal="center" vertical="center" wrapText="1"/>
    </xf>
    <xf numFmtId="0" fontId="0" fillId="2" borderId="0" xfId="0" applyFill="1" applyAlignment="1"/>
    <xf numFmtId="0" fontId="9" fillId="2" borderId="0" xfId="0" applyFont="1" applyFill="1" applyAlignment="1">
      <alignment horizontal="center" vertical="center"/>
    </xf>
    <xf numFmtId="0" fontId="10" fillId="2" borderId="0" xfId="0" applyFont="1" applyFill="1" applyAlignment="1"/>
    <xf numFmtId="176" fontId="11" fillId="2" borderId="0" xfId="0" applyNumberFormat="1" applyFont="1" applyFill="1" applyBorder="1" applyAlignment="1">
      <alignment horizontal="center" vertical="center" wrapText="1"/>
    </xf>
    <xf numFmtId="0" fontId="12" fillId="2" borderId="0" xfId="0" applyFont="1" applyFill="1" applyBorder="1" applyAlignment="1">
      <alignment horizontal="right" vertical="center" wrapText="1"/>
    </xf>
    <xf numFmtId="0" fontId="12" fillId="2" borderId="0" xfId="0" applyFont="1" applyFill="1" applyBorder="1" applyAlignment="1">
      <alignment horizontal="center" vertical="center" wrapText="1"/>
    </xf>
    <xf numFmtId="0" fontId="13" fillId="2" borderId="0" xfId="0" applyFont="1" applyFill="1" applyAlignment="1"/>
    <xf numFmtId="0" fontId="13" fillId="2" borderId="0" xfId="0" applyFont="1" applyFill="1" applyAlignment="1">
      <alignment horizontal="center"/>
    </xf>
    <xf numFmtId="176" fontId="14" fillId="2" borderId="5" xfId="0" applyNumberFormat="1" applyFont="1" applyFill="1" applyBorder="1" applyAlignment="1">
      <alignment horizontal="right" vertical="center" wrapText="1"/>
    </xf>
    <xf numFmtId="176" fontId="12" fillId="2" borderId="5" xfId="0" applyNumberFormat="1" applyFont="1" applyFill="1" applyBorder="1" applyAlignment="1">
      <alignment horizontal="right" vertical="center" wrapText="1"/>
    </xf>
    <xf numFmtId="0" fontId="16" fillId="2" borderId="5" xfId="0" applyFont="1" applyFill="1" applyBorder="1" applyAlignment="1">
      <alignment horizontal="center" vertical="center" wrapText="1"/>
    </xf>
    <xf numFmtId="176" fontId="12" fillId="2" borderId="0" xfId="0" applyNumberFormat="1" applyFont="1" applyFill="1" applyBorder="1" applyAlignment="1">
      <alignment horizontal="center" vertical="center" wrapText="1"/>
    </xf>
    <xf numFmtId="0" fontId="17" fillId="2" borderId="0" xfId="0" applyFont="1" applyFill="1" applyAlignment="1">
      <alignment horizontal="center"/>
    </xf>
    <xf numFmtId="0" fontId="15" fillId="2" borderId="0" xfId="0" applyFont="1" applyFill="1" applyAlignment="1"/>
    <xf numFmtId="176" fontId="22" fillId="2" borderId="0" xfId="0" applyNumberFormat="1" applyFont="1" applyFill="1" applyBorder="1" applyAlignment="1">
      <alignment horizontal="center" vertical="center" wrapText="1"/>
    </xf>
    <xf numFmtId="176" fontId="12" fillId="2" borderId="0" xfId="0" applyNumberFormat="1" applyFont="1" applyFill="1" applyBorder="1" applyAlignment="1">
      <alignment horizontal="right" vertical="center" wrapText="1"/>
    </xf>
    <xf numFmtId="0" fontId="12" fillId="2" borderId="0" xfId="0" applyFont="1" applyFill="1" applyBorder="1" applyAlignment="1"/>
    <xf numFmtId="176" fontId="12" fillId="2" borderId="0" xfId="0" applyNumberFormat="1" applyFont="1" applyFill="1" applyAlignment="1">
      <alignment horizontal="center" vertical="center" wrapText="1"/>
    </xf>
    <xf numFmtId="176" fontId="12" fillId="2" borderId="0" xfId="0" applyNumberFormat="1" applyFont="1" applyFill="1" applyAlignment="1">
      <alignment horizontal="right" vertical="center" wrapText="1"/>
    </xf>
    <xf numFmtId="0" fontId="12" fillId="2" borderId="0" xfId="0" applyFont="1" applyFill="1" applyAlignment="1"/>
    <xf numFmtId="0" fontId="45" fillId="0" borderId="0" xfId="10" applyNumberFormat="1" applyFont="1" applyFill="1" applyBorder="1" applyAlignment="1"/>
    <xf numFmtId="0" fontId="46" fillId="0" borderId="0" xfId="10" applyNumberFormat="1" applyFont="1" applyFill="1" applyBorder="1" applyAlignment="1">
      <alignment wrapText="1"/>
    </xf>
    <xf numFmtId="0" fontId="48" fillId="0" borderId="5" xfId="10" applyFont="1" applyBorder="1" applyAlignment="1">
      <alignment vertical="center"/>
    </xf>
    <xf numFmtId="0" fontId="48" fillId="0" borderId="5" xfId="10" applyFont="1" applyBorder="1" applyAlignment="1">
      <alignment horizontal="center" vertical="center"/>
    </xf>
    <xf numFmtId="0" fontId="46" fillId="0" borderId="5" xfId="10" applyFont="1" applyBorder="1" applyAlignment="1">
      <alignment horizontal="left" vertical="center" wrapText="1"/>
    </xf>
    <xf numFmtId="0" fontId="48" fillId="0" borderId="5" xfId="10" applyFont="1" applyBorder="1" applyAlignment="1">
      <alignment horizontal="left" vertical="center"/>
    </xf>
    <xf numFmtId="0" fontId="48" fillId="0" borderId="5" xfId="10" applyFont="1" applyBorder="1" applyAlignment="1">
      <alignment horizontal="center" vertical="center" wrapText="1"/>
    </xf>
    <xf numFmtId="0" fontId="48" fillId="0" borderId="5" xfId="10" applyFont="1" applyBorder="1" applyAlignment="1">
      <alignment horizontal="left" vertical="center" wrapText="1"/>
    </xf>
    <xf numFmtId="0" fontId="46" fillId="0" borderId="5" xfId="10" applyFont="1" applyBorder="1" applyAlignment="1">
      <alignment vertical="center" wrapText="1"/>
    </xf>
    <xf numFmtId="0" fontId="46" fillId="0" borderId="5" xfId="10" applyFont="1" applyBorder="1" applyAlignment="1">
      <alignment horizontal="center" vertical="center" wrapText="1"/>
    </xf>
    <xf numFmtId="49" fontId="49" fillId="0" borderId="5" xfId="10" applyNumberFormat="1" applyFont="1" applyBorder="1" applyAlignment="1">
      <alignment horizontal="center" vertical="center" wrapText="1"/>
    </xf>
    <xf numFmtId="43" fontId="14" fillId="0" borderId="5" xfId="5" applyFont="1" applyFill="1" applyBorder="1" applyAlignment="1">
      <alignment horizontal="right" vertical="center" wrapText="1"/>
    </xf>
    <xf numFmtId="43" fontId="13" fillId="0" borderId="0" xfId="5" applyFont="1" applyFill="1" applyAlignment="1">
      <alignment horizontal="center"/>
    </xf>
    <xf numFmtId="43" fontId="0" fillId="0" borderId="0" xfId="5" applyFont="1" applyFill="1" applyAlignment="1">
      <alignment horizontal="right" vertical="center" wrapText="1"/>
    </xf>
    <xf numFmtId="43" fontId="0" fillId="2" borderId="0" xfId="5" applyFont="1" applyFill="1" applyAlignment="1">
      <alignment horizontal="left" vertical="center" wrapText="1"/>
    </xf>
    <xf numFmtId="43" fontId="0" fillId="0" borderId="0" xfId="5" applyFont="1">
      <alignment vertical="center"/>
    </xf>
    <xf numFmtId="43" fontId="0" fillId="0" borderId="5" xfId="0" applyNumberFormat="1" applyBorder="1">
      <alignment vertical="center"/>
    </xf>
    <xf numFmtId="10" fontId="0" fillId="0" borderId="5" xfId="0" applyNumberFormat="1" applyBorder="1">
      <alignment vertical="center"/>
    </xf>
    <xf numFmtId="10" fontId="29" fillId="0" borderId="5" xfId="0" applyNumberFormat="1" applyFont="1" applyBorder="1">
      <alignment vertical="center"/>
    </xf>
    <xf numFmtId="43" fontId="0" fillId="0" borderId="5" xfId="5" applyFont="1" applyBorder="1">
      <alignment vertical="center"/>
    </xf>
    <xf numFmtId="0" fontId="42" fillId="0" borderId="5" xfId="8" applyNumberFormat="1" applyFont="1" applyFill="1" applyBorder="1" applyAlignment="1">
      <alignment horizontal="center" vertical="center" wrapText="1"/>
    </xf>
    <xf numFmtId="0" fontId="2" fillId="0" borderId="5" xfId="7" applyFont="1" applyBorder="1" applyAlignment="1">
      <alignment vertical="center" wrapText="1"/>
    </xf>
    <xf numFmtId="0" fontId="2" fillId="0" borderId="5" xfId="7" applyFont="1" applyBorder="1">
      <alignment vertical="center"/>
    </xf>
    <xf numFmtId="0" fontId="39" fillId="0" borderId="0" xfId="3" applyFont="1" applyAlignment="1">
      <alignment vertical="center" wrapText="1"/>
    </xf>
    <xf numFmtId="43" fontId="0" fillId="0" borderId="0" xfId="0" applyNumberFormat="1">
      <alignment vertical="center"/>
    </xf>
    <xf numFmtId="176" fontId="0" fillId="0" borderId="0" xfId="0" applyNumberFormat="1" applyFont="1" applyFill="1" applyAlignment="1">
      <alignment horizontal="left" vertical="center" wrapText="1"/>
    </xf>
    <xf numFmtId="0" fontId="0" fillId="0" borderId="0" xfId="0" applyFill="1" applyAlignment="1">
      <alignment horizontal="left" vertical="center" wrapText="1"/>
    </xf>
    <xf numFmtId="176" fontId="0" fillId="0" borderId="0" xfId="0" applyNumberFormat="1" applyFill="1" applyAlignment="1">
      <alignment horizontal="right" vertical="center" wrapText="1"/>
    </xf>
    <xf numFmtId="176" fontId="11" fillId="0" borderId="0" xfId="0"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Border="1" applyAlignment="1">
      <alignment horizontal="right" vertical="center" wrapText="1"/>
    </xf>
    <xf numFmtId="0" fontId="14" fillId="0" borderId="5" xfId="0" applyNumberFormat="1" applyFont="1" applyFill="1" applyBorder="1" applyAlignment="1">
      <alignment horizontal="center" vertical="center" wrapText="1"/>
    </xf>
    <xf numFmtId="176" fontId="14" fillId="0" borderId="5" xfId="0" applyNumberFormat="1" applyFont="1" applyFill="1" applyBorder="1" applyAlignment="1">
      <alignment horizontal="right" vertical="center" wrapText="1"/>
    </xf>
    <xf numFmtId="0" fontId="12" fillId="0"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76" fontId="12" fillId="0" borderId="0" xfId="0" applyNumberFormat="1" applyFont="1" applyFill="1" applyBorder="1" applyAlignment="1">
      <alignment horizontal="right" vertical="center" wrapText="1"/>
    </xf>
    <xf numFmtId="176" fontId="12" fillId="0" borderId="0" xfId="0" applyNumberFormat="1" applyFont="1" applyFill="1" applyAlignment="1">
      <alignment horizontal="center" vertical="center" wrapText="1"/>
    </xf>
    <xf numFmtId="0" fontId="12" fillId="0" borderId="0" xfId="0" applyFont="1" applyFill="1" applyAlignment="1">
      <alignment horizontal="left" vertical="center" wrapText="1"/>
    </xf>
    <xf numFmtId="176" fontId="12" fillId="0" borderId="0" xfId="0" applyNumberFormat="1" applyFont="1" applyFill="1" applyAlignment="1">
      <alignment horizontal="right" vertical="center" wrapText="1"/>
    </xf>
    <xf numFmtId="176" fontId="0" fillId="0" borderId="0" xfId="0" applyNumberFormat="1" applyFill="1" applyAlignment="1">
      <alignment horizontal="center" vertical="center" wrapText="1"/>
    </xf>
    <xf numFmtId="176" fontId="12" fillId="3"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0" fillId="3" borderId="0" xfId="0" applyFill="1" applyAlignment="1">
      <alignment horizontal="left" vertical="center" wrapText="1"/>
    </xf>
    <xf numFmtId="0" fontId="11" fillId="3" borderId="0" xfId="0" applyFont="1" applyFill="1" applyAlignment="1">
      <alignment horizontal="left" vertical="center" wrapText="1"/>
    </xf>
    <xf numFmtId="0" fontId="14" fillId="3" borderId="5"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0" fontId="12" fillId="3" borderId="0" xfId="0" applyFont="1" applyFill="1" applyAlignment="1">
      <alignment horizontal="left" vertical="center" wrapText="1"/>
    </xf>
    <xf numFmtId="43" fontId="0" fillId="0" borderId="0" xfId="5" applyFont="1" applyFill="1" applyAlignment="1">
      <alignment horizontal="left" vertical="center" wrapText="1"/>
    </xf>
    <xf numFmtId="43" fontId="11" fillId="0" borderId="0" xfId="5" applyFont="1" applyFill="1" applyAlignment="1">
      <alignment horizontal="left" vertical="center" wrapText="1"/>
    </xf>
    <xf numFmtId="43" fontId="14" fillId="0" borderId="5" xfId="5" applyFont="1" applyFill="1" applyBorder="1" applyAlignment="1">
      <alignment horizontal="center" vertical="center" wrapText="1"/>
    </xf>
    <xf numFmtId="43" fontId="14" fillId="0" borderId="5" xfId="5" applyFont="1" applyFill="1" applyBorder="1" applyAlignment="1">
      <alignment vertical="center" wrapText="1"/>
    </xf>
    <xf numFmtId="43" fontId="12" fillId="0" borderId="0" xfId="5" applyFont="1" applyFill="1" applyBorder="1" applyAlignment="1">
      <alignment horizontal="left" vertical="center" wrapText="1"/>
    </xf>
    <xf numFmtId="43" fontId="12" fillId="0" borderId="0" xfId="5" applyFont="1" applyFill="1" applyAlignment="1">
      <alignment horizontal="left" vertical="center" wrapText="1"/>
    </xf>
    <xf numFmtId="0" fontId="22" fillId="3" borderId="5" xfId="0" applyFont="1" applyFill="1" applyBorder="1" applyAlignment="1">
      <alignment horizontal="center" vertical="center" wrapText="1"/>
    </xf>
    <xf numFmtId="176" fontId="22" fillId="3" borderId="5" xfId="0" applyNumberFormat="1"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176" fontId="14" fillId="3" borderId="5" xfId="0" applyNumberFormat="1" applyFont="1" applyFill="1" applyBorder="1" applyAlignment="1">
      <alignment horizontal="right" vertical="center" wrapText="1"/>
    </xf>
    <xf numFmtId="0" fontId="12" fillId="4" borderId="5" xfId="0"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43" fontId="14" fillId="2" borderId="5" xfId="5" applyFont="1" applyFill="1" applyBorder="1" applyAlignment="1">
      <alignment vertical="center" wrapText="1"/>
    </xf>
    <xf numFmtId="43" fontId="14" fillId="3" borderId="5" xfId="5" applyFont="1" applyFill="1" applyBorder="1" applyAlignment="1">
      <alignment vertical="center" wrapText="1"/>
    </xf>
    <xf numFmtId="43" fontId="14" fillId="0" borderId="5" xfId="5" applyFont="1" applyFill="1" applyBorder="1" applyAlignment="1">
      <alignment horizontal="right" vertical="center" wrapText="1"/>
    </xf>
    <xf numFmtId="43" fontId="0" fillId="0" borderId="0" xfId="5" applyFont="1" applyFill="1" applyAlignment="1">
      <alignment horizontal="right" vertical="center" wrapText="1"/>
    </xf>
    <xf numFmtId="43" fontId="11" fillId="0" borderId="0" xfId="5" applyFont="1" applyFill="1" applyAlignment="1">
      <alignment horizontal="right" vertical="center" wrapText="1"/>
    </xf>
    <xf numFmtId="43" fontId="12" fillId="0" borderId="0" xfId="5" applyFont="1" applyFill="1" applyBorder="1" applyAlignment="1">
      <alignment horizontal="right" vertical="center" wrapText="1"/>
    </xf>
    <xf numFmtId="43" fontId="12" fillId="0" borderId="0" xfId="5" applyFont="1" applyFill="1" applyAlignment="1">
      <alignment horizontal="right" vertical="center" wrapText="1"/>
    </xf>
    <xf numFmtId="43" fontId="14" fillId="4" borderId="5" xfId="5" applyFont="1" applyFill="1" applyBorder="1" applyAlignment="1">
      <alignment vertical="center" wrapText="1"/>
    </xf>
    <xf numFmtId="43" fontId="0" fillId="2" borderId="0" xfId="5" applyFont="1" applyFill="1" applyAlignment="1">
      <alignment horizontal="left" vertical="center" wrapText="1"/>
    </xf>
    <xf numFmtId="43" fontId="11" fillId="2" borderId="0" xfId="5" applyFont="1" applyFill="1" applyAlignment="1">
      <alignment horizontal="left" vertical="center" wrapText="1"/>
    </xf>
    <xf numFmtId="43" fontId="14" fillId="2" borderId="5" xfId="5" applyFont="1" applyFill="1" applyBorder="1" applyAlignment="1">
      <alignment horizontal="center" vertical="center" wrapText="1"/>
    </xf>
    <xf numFmtId="43" fontId="12" fillId="2" borderId="0" xfId="5" applyFont="1" applyFill="1" applyBorder="1" applyAlignment="1">
      <alignment horizontal="left" vertical="center" wrapText="1"/>
    </xf>
    <xf numFmtId="43" fontId="12" fillId="2" borderId="0" xfId="5" applyFont="1" applyFill="1" applyAlignment="1">
      <alignment horizontal="left" vertical="center" wrapText="1"/>
    </xf>
    <xf numFmtId="0" fontId="0" fillId="0" borderId="0" xfId="0" applyNumberFormat="1" applyFill="1" applyAlignment="1">
      <alignment horizontal="left" vertical="center" wrapText="1"/>
    </xf>
    <xf numFmtId="0" fontId="22" fillId="4" borderId="5" xfId="0" applyFont="1" applyFill="1" applyBorder="1" applyAlignment="1">
      <alignment horizontal="center" vertical="center" wrapText="1"/>
    </xf>
    <xf numFmtId="43" fontId="12" fillId="3" borderId="5" xfId="5" applyFont="1" applyFill="1" applyBorder="1" applyAlignment="1">
      <alignment horizontal="center" vertical="center" wrapText="1"/>
    </xf>
    <xf numFmtId="43" fontId="16" fillId="4" borderId="5" xfId="5" applyFont="1" applyFill="1" applyBorder="1" applyAlignment="1">
      <alignment horizontal="center" vertical="center" wrapText="1"/>
    </xf>
    <xf numFmtId="176" fontId="12" fillId="3" borderId="5"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0" fontId="15" fillId="3" borderId="0" xfId="0" applyFont="1" applyFill="1" applyAlignment="1"/>
    <xf numFmtId="43" fontId="12" fillId="3" borderId="5" xfId="5" applyFont="1" applyFill="1" applyBorder="1" applyAlignment="1">
      <alignment horizontal="center" vertical="center" wrapText="1"/>
    </xf>
    <xf numFmtId="176" fontId="14" fillId="3" borderId="5" xfId="0" applyNumberFormat="1" applyFont="1" applyFill="1" applyBorder="1" applyAlignment="1">
      <alignment horizontal="right" vertical="center" wrapText="1"/>
    </xf>
    <xf numFmtId="43" fontId="14" fillId="3" borderId="5" xfId="5" applyFont="1" applyFill="1" applyBorder="1" applyAlignment="1">
      <alignment vertical="center" wrapText="1"/>
    </xf>
    <xf numFmtId="43" fontId="12" fillId="3" borderId="5" xfId="0" applyNumberFormat="1" applyFont="1" applyFill="1" applyBorder="1" applyAlignment="1">
      <alignment horizontal="center" vertical="center" wrapText="1"/>
    </xf>
    <xf numFmtId="43" fontId="14" fillId="3" borderId="5" xfId="5" applyFont="1" applyFill="1" applyBorder="1" applyAlignment="1">
      <alignment horizontal="right" vertical="center" wrapText="1"/>
    </xf>
    <xf numFmtId="10" fontId="0" fillId="0" borderId="0" xfId="0" applyNumberFormat="1">
      <alignment vertical="center"/>
    </xf>
    <xf numFmtId="0" fontId="12" fillId="3" borderId="5" xfId="0" applyFont="1" applyFill="1" applyBorder="1" applyAlignment="1">
      <alignment horizontal="center" vertical="center" wrapText="1"/>
    </xf>
    <xf numFmtId="0" fontId="12" fillId="3" borderId="5" xfId="0" applyFont="1" applyFill="1" applyBorder="1" applyAlignment="1">
      <alignment horizontal="right" vertical="center" wrapText="1"/>
    </xf>
    <xf numFmtId="43" fontId="12" fillId="3" borderId="5" xfId="5" applyFont="1" applyFill="1" applyBorder="1" applyAlignment="1">
      <alignment horizontal="right" vertical="center" wrapText="1"/>
    </xf>
    <xf numFmtId="43" fontId="22" fillId="3" borderId="5" xfId="5" applyFont="1" applyFill="1" applyBorder="1" applyAlignment="1">
      <alignment horizontal="right" vertical="center" wrapText="1"/>
    </xf>
    <xf numFmtId="0" fontId="12" fillId="3" borderId="5" xfId="0" applyFont="1" applyFill="1" applyBorder="1" applyAlignment="1">
      <alignment horizontal="center" vertical="center" wrapText="1"/>
    </xf>
    <xf numFmtId="0" fontId="15" fillId="3" borderId="0" xfId="0" applyFont="1" applyFill="1" applyAlignment="1"/>
    <xf numFmtId="43" fontId="12" fillId="3" borderId="5" xfId="5" applyFont="1" applyFill="1" applyBorder="1" applyAlignment="1">
      <alignment horizontal="center" vertical="center" wrapText="1"/>
    </xf>
    <xf numFmtId="176" fontId="22" fillId="3" borderId="5" xfId="0" applyNumberFormat="1" applyFont="1" applyFill="1" applyBorder="1" applyAlignment="1">
      <alignment horizontal="center" vertical="center" wrapText="1"/>
    </xf>
    <xf numFmtId="9" fontId="42" fillId="0" borderId="5" xfId="8" applyNumberFormat="1" applyFont="1" applyBorder="1" applyAlignment="1">
      <alignment horizontal="center" vertical="center" wrapText="1"/>
    </xf>
    <xf numFmtId="43" fontId="25" fillId="2" borderId="5" xfId="5" applyFont="1" applyFill="1" applyBorder="1" applyAlignment="1">
      <alignment horizontal="right" vertical="center"/>
    </xf>
    <xf numFmtId="176" fontId="22" fillId="2" borderId="0" xfId="0" applyNumberFormat="1" applyFont="1" applyFill="1" applyBorder="1" applyAlignment="1">
      <alignment horizontal="center" vertical="center" wrapText="1"/>
    </xf>
    <xf numFmtId="176" fontId="14" fillId="3" borderId="5" xfId="0" applyNumberFormat="1" applyFont="1" applyFill="1" applyBorder="1" applyAlignment="1">
      <alignment horizontal="right" vertical="center" wrapText="1"/>
    </xf>
    <xf numFmtId="43" fontId="14" fillId="3" borderId="5" xfId="5" applyFont="1" applyFill="1" applyBorder="1" applyAlignment="1">
      <alignment vertical="center" wrapText="1"/>
    </xf>
    <xf numFmtId="43" fontId="0" fillId="0" borderId="0" xfId="5" applyFont="1">
      <alignment vertical="center"/>
    </xf>
    <xf numFmtId="43" fontId="14" fillId="3" borderId="5" xfId="5" applyFont="1" applyFill="1" applyBorder="1" applyAlignment="1">
      <alignment horizontal="right" vertical="center" wrapText="1"/>
    </xf>
    <xf numFmtId="0" fontId="52" fillId="3" borderId="5" xfId="0" applyFont="1" applyFill="1" applyBorder="1" applyAlignment="1">
      <alignment horizontal="center" vertical="center" wrapText="1"/>
    </xf>
    <xf numFmtId="176" fontId="15" fillId="2" borderId="0" xfId="0" applyNumberFormat="1" applyFont="1" applyFill="1" applyAlignment="1"/>
    <xf numFmtId="43" fontId="12" fillId="3" borderId="5" xfId="5" applyFont="1" applyFill="1" applyBorder="1" applyAlignment="1">
      <alignment vertical="center" wrapText="1"/>
    </xf>
    <xf numFmtId="43" fontId="11" fillId="0" borderId="0" xfId="0" applyNumberFormat="1" applyFont="1" applyFill="1" applyAlignment="1">
      <alignment horizontal="left" vertical="center" wrapText="1"/>
    </xf>
    <xf numFmtId="10" fontId="11" fillId="2" borderId="0" xfId="5" applyNumberFormat="1" applyFont="1" applyFill="1" applyAlignment="1">
      <alignment horizontal="left" vertical="center" wrapText="1"/>
    </xf>
    <xf numFmtId="0" fontId="53" fillId="0" borderId="16" xfId="0" applyFont="1" applyBorder="1" applyAlignment="1">
      <alignment horizontal="center" vertical="center" wrapText="1"/>
    </xf>
    <xf numFmtId="10" fontId="54" fillId="0" borderId="17" xfId="0" applyNumberFormat="1" applyFont="1" applyBorder="1" applyAlignment="1">
      <alignment horizontal="center" vertical="center" wrapText="1"/>
    </xf>
    <xf numFmtId="0" fontId="53" fillId="0" borderId="18" xfId="0" applyFont="1" applyBorder="1" applyAlignment="1">
      <alignment horizontal="center" vertical="center" wrapText="1"/>
    </xf>
    <xf numFmtId="10" fontId="54" fillId="0" borderId="19" xfId="0" applyNumberFormat="1" applyFont="1" applyBorder="1" applyAlignment="1">
      <alignment horizontal="center" vertical="center" wrapText="1"/>
    </xf>
    <xf numFmtId="0" fontId="54" fillId="0" borderId="19" xfId="0" applyFont="1" applyBorder="1" applyAlignment="1">
      <alignment horizontal="center" vertical="center" wrapText="1"/>
    </xf>
    <xf numFmtId="9" fontId="0" fillId="0" borderId="0" xfId="0" applyNumberFormat="1">
      <alignment vertical="center"/>
    </xf>
    <xf numFmtId="9" fontId="54" fillId="0" borderId="19" xfId="0" applyNumberFormat="1" applyFont="1" applyBorder="1" applyAlignment="1">
      <alignment horizontal="center" vertical="center" wrapText="1"/>
    </xf>
    <xf numFmtId="0" fontId="53" fillId="0" borderId="18" xfId="0" applyFont="1" applyBorder="1" applyAlignment="1">
      <alignment horizontal="right" vertical="center" wrapText="1"/>
    </xf>
    <xf numFmtId="4" fontId="55" fillId="0" borderId="20" xfId="0" applyNumberFormat="1" applyFont="1" applyBorder="1" applyAlignment="1">
      <alignment horizontal="left" vertical="center" indent="1"/>
    </xf>
    <xf numFmtId="10" fontId="55" fillId="0" borderId="21" xfId="0" applyNumberFormat="1" applyFont="1" applyBorder="1" applyAlignment="1">
      <alignment horizontal="left" vertical="center"/>
    </xf>
    <xf numFmtId="0" fontId="53" fillId="0" borderId="22" xfId="0" applyFont="1" applyBorder="1" applyAlignment="1">
      <alignment horizontal="center" vertical="center" wrapText="1"/>
    </xf>
    <xf numFmtId="10" fontId="54" fillId="0" borderId="23" xfId="0" applyNumberFormat="1" applyFont="1" applyBorder="1" applyAlignment="1">
      <alignment horizontal="center" vertical="center" wrapText="1"/>
    </xf>
    <xf numFmtId="0" fontId="40" fillId="2" borderId="5" xfId="3" applyFont="1" applyFill="1" applyBorder="1" applyAlignment="1">
      <alignment horizontal="center" vertical="center" wrapText="1"/>
    </xf>
    <xf numFmtId="0" fontId="40" fillId="0" borderId="5" xfId="3" applyFont="1" applyBorder="1" applyAlignment="1">
      <alignment horizontal="center" vertical="center" wrapText="1"/>
    </xf>
    <xf numFmtId="0" fontId="42" fillId="0" borderId="5" xfId="8" applyFont="1" applyBorder="1" applyAlignment="1">
      <alignment horizontal="center" vertical="center" wrapText="1"/>
    </xf>
    <xf numFmtId="0" fontId="42" fillId="0" borderId="5" xfId="8" applyFont="1" applyBorder="1" applyAlignment="1">
      <alignment horizontal="left" vertical="center" wrapText="1"/>
    </xf>
    <xf numFmtId="0" fontId="37" fillId="0" borderId="5" xfId="3" applyFont="1" applyBorder="1" applyAlignment="1">
      <alignment horizontal="center" vertical="center" wrapText="1"/>
    </xf>
    <xf numFmtId="0" fontId="0" fillId="0" borderId="0" xfId="0" applyAlignment="1">
      <alignment vertical="center" wrapText="1"/>
    </xf>
    <xf numFmtId="0" fontId="18"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42" fillId="2" borderId="5" xfId="8"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42" fillId="0" borderId="5" xfId="8" applyFont="1" applyFill="1" applyBorder="1" applyAlignment="1">
      <alignment horizontal="center" vertical="center" wrapText="1"/>
    </xf>
    <xf numFmtId="0" fontId="42" fillId="0" borderId="5" xfId="8" applyFont="1" applyFill="1"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42" fillId="0" borderId="5" xfId="3" applyFont="1" applyFill="1" applyBorder="1" applyAlignment="1">
      <alignment horizontal="center" vertical="center" wrapText="1"/>
    </xf>
    <xf numFmtId="43" fontId="42" fillId="0" borderId="5" xfId="5" applyFont="1" applyFill="1" applyBorder="1" applyAlignment="1">
      <alignment horizontal="center" vertical="center" wrapText="1"/>
    </xf>
    <xf numFmtId="9" fontId="42" fillId="0" borderId="5" xfId="3" applyNumberFormat="1" applyFont="1" applyFill="1" applyBorder="1" applyAlignment="1">
      <alignment vertical="center" wrapText="1"/>
    </xf>
    <xf numFmtId="9" fontId="42" fillId="0" borderId="5" xfId="3" applyNumberFormat="1" applyFont="1" applyFill="1" applyBorder="1" applyAlignment="1">
      <alignment horizontal="left" vertical="center" wrapText="1"/>
    </xf>
    <xf numFmtId="0" fontId="42" fillId="0" borderId="2" xfId="3" applyFont="1" applyFill="1" applyBorder="1" applyAlignment="1">
      <alignment horizontal="center" vertical="center" wrapText="1"/>
    </xf>
    <xf numFmtId="43" fontId="42" fillId="0" borderId="5" xfId="3" applyNumberFormat="1" applyFont="1" applyFill="1" applyBorder="1" applyAlignment="1">
      <alignment horizontal="center" vertical="center" wrapText="1"/>
    </xf>
    <xf numFmtId="9" fontId="42" fillId="0" borderId="5" xfId="3" applyNumberFormat="1" applyFont="1" applyFill="1" applyBorder="1" applyAlignment="1">
      <alignment horizontal="center" vertical="center" wrapText="1"/>
    </xf>
    <xf numFmtId="0" fontId="42" fillId="0" borderId="5" xfId="3" applyFont="1" applyBorder="1" applyAlignment="1">
      <alignment horizontal="center" vertical="center" wrapText="1"/>
    </xf>
    <xf numFmtId="43" fontId="42" fillId="0" borderId="5" xfId="5" applyFont="1" applyBorder="1" applyAlignment="1">
      <alignment horizontal="center" vertical="center" wrapText="1"/>
    </xf>
    <xf numFmtId="0" fontId="18" fillId="0" borderId="5" xfId="7" applyFont="1" applyBorder="1" applyAlignment="1">
      <alignment horizontal="center" vertical="center" wrapText="1"/>
    </xf>
    <xf numFmtId="0" fontId="42" fillId="0" borderId="5" xfId="3" applyFont="1" applyBorder="1" applyAlignment="1">
      <alignment horizontal="left" vertical="center" wrapText="1"/>
    </xf>
    <xf numFmtId="9" fontId="42" fillId="0" borderId="5" xfId="3" applyNumberFormat="1" applyFont="1" applyBorder="1" applyAlignment="1">
      <alignment horizontal="center" vertical="center" wrapText="1"/>
    </xf>
    <xf numFmtId="0" fontId="58" fillId="0" borderId="0" xfId="0" applyFont="1" applyAlignment="1">
      <alignment vertical="center" wrapText="1"/>
    </xf>
    <xf numFmtId="0" fontId="58" fillId="0" borderId="0" xfId="0" applyFont="1">
      <alignment vertical="center"/>
    </xf>
    <xf numFmtId="0" fontId="42" fillId="0" borderId="5" xfId="8" applyNumberFormat="1" applyFont="1" applyFill="1" applyBorder="1" applyAlignment="1">
      <alignment horizontal="left" vertical="center" wrapText="1"/>
    </xf>
    <xf numFmtId="0" fontId="42" fillId="2" borderId="5" xfId="8" applyFont="1" applyFill="1" applyBorder="1" applyAlignment="1">
      <alignment horizontal="left" vertical="center" wrapText="1"/>
    </xf>
    <xf numFmtId="43" fontId="42" fillId="0" borderId="2" xfId="3" applyNumberFormat="1" applyFont="1" applyFill="1" applyBorder="1" applyAlignment="1">
      <alignment horizontal="center" vertical="center" wrapText="1"/>
    </xf>
    <xf numFmtId="0" fontId="42" fillId="0" borderId="5" xfId="3" applyFont="1" applyBorder="1" applyAlignment="1">
      <alignment vertical="center" wrapText="1"/>
    </xf>
    <xf numFmtId="0" fontId="42" fillId="0" borderId="5" xfId="8" applyFont="1" applyBorder="1" applyAlignment="1">
      <alignment horizontal="center" vertical="center" wrapText="1"/>
    </xf>
    <xf numFmtId="43" fontId="42" fillId="0" borderId="5" xfId="5" applyFont="1" applyBorder="1" applyAlignment="1">
      <alignment horizontal="right" vertical="center" wrapText="1"/>
    </xf>
    <xf numFmtId="0" fontId="28" fillId="2" borderId="5" xfId="6" applyFont="1" applyFill="1" applyBorder="1" applyAlignment="1">
      <alignment horizontal="center" vertical="center" wrapText="1"/>
    </xf>
    <xf numFmtId="43" fontId="28" fillId="2" borderId="5" xfId="5" applyFont="1" applyFill="1" applyBorder="1" applyAlignment="1">
      <alignment horizontal="center" vertical="center"/>
    </xf>
    <xf numFmtId="0" fontId="24" fillId="2" borderId="8" xfId="6" applyFont="1" applyFill="1" applyBorder="1" applyAlignment="1">
      <alignment horizontal="right" vertical="center"/>
    </xf>
    <xf numFmtId="0" fontId="28" fillId="2" borderId="2" xfId="6" applyFont="1" applyFill="1" applyBorder="1" applyAlignment="1">
      <alignment horizontal="center" vertical="center"/>
    </xf>
    <xf numFmtId="0" fontId="28" fillId="2" borderId="3" xfId="6" applyFont="1" applyFill="1" applyBorder="1" applyAlignment="1">
      <alignment horizontal="center" vertical="center"/>
    </xf>
    <xf numFmtId="0" fontId="28" fillId="2" borderId="10" xfId="6" applyFont="1" applyFill="1" applyBorder="1" applyAlignment="1">
      <alignment horizontal="center" vertical="center"/>
    </xf>
    <xf numFmtId="0" fontId="28" fillId="2" borderId="1" xfId="6" applyFont="1" applyFill="1" applyBorder="1" applyAlignment="1">
      <alignment horizontal="center" vertical="center"/>
    </xf>
    <xf numFmtId="0" fontId="28" fillId="2" borderId="4" xfId="6" applyFont="1" applyFill="1" applyBorder="1" applyAlignment="1">
      <alignment horizontal="center" vertical="center"/>
    </xf>
    <xf numFmtId="0" fontId="28" fillId="2" borderId="1" xfId="6" applyFont="1" applyFill="1" applyBorder="1" applyAlignment="1">
      <alignment horizontal="center" vertical="center" wrapText="1"/>
    </xf>
    <xf numFmtId="0" fontId="28" fillId="2" borderId="4" xfId="6" applyFont="1" applyFill="1" applyBorder="1" applyAlignment="1">
      <alignment horizontal="center" vertical="center" wrapText="1"/>
    </xf>
    <xf numFmtId="0" fontId="25" fillId="2" borderId="1" xfId="6" applyFont="1" applyFill="1" applyBorder="1" applyAlignment="1">
      <alignment horizontal="center" vertical="center" wrapText="1"/>
    </xf>
    <xf numFmtId="0" fontId="25" fillId="2" borderId="9" xfId="6" applyFont="1" applyFill="1" applyBorder="1" applyAlignment="1">
      <alignment horizontal="center" vertical="center" wrapText="1"/>
    </xf>
    <xf numFmtId="0" fontId="9" fillId="2" borderId="0" xfId="0" applyFont="1" applyFill="1" applyAlignment="1">
      <alignment horizontal="center" vertical="center"/>
    </xf>
    <xf numFmtId="0" fontId="14" fillId="2" borderId="1" xfId="0" applyNumberFormat="1"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14" fillId="2" borderId="3" xfId="0" applyNumberFormat="1" applyFont="1" applyFill="1" applyBorder="1" applyAlignment="1">
      <alignment horizontal="center" vertical="center" wrapText="1"/>
    </xf>
    <xf numFmtId="0" fontId="23" fillId="2" borderId="7" xfId="0" applyNumberFormat="1" applyFont="1" applyFill="1" applyBorder="1" applyAlignment="1">
      <alignment horizontal="center" vertical="center" wrapText="1"/>
    </xf>
    <xf numFmtId="0" fontId="14" fillId="2" borderId="7" xfId="0" applyNumberFormat="1" applyFont="1" applyFill="1" applyBorder="1" applyAlignment="1">
      <alignment horizontal="center" vertical="center" wrapText="1"/>
    </xf>
    <xf numFmtId="0" fontId="51" fillId="0" borderId="0" xfId="0" applyFont="1" applyFill="1" applyAlignment="1">
      <alignment horizontal="center" vertical="center"/>
    </xf>
    <xf numFmtId="0" fontId="14" fillId="0" borderId="1"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9" fillId="0" borderId="8" xfId="3" applyFont="1" applyFill="1" applyBorder="1" applyAlignment="1">
      <alignment horizontal="center" vertical="center" wrapText="1"/>
    </xf>
    <xf numFmtId="10" fontId="42" fillId="0" borderId="5" xfId="3" applyNumberFormat="1" applyFont="1" applyFill="1" applyBorder="1" applyAlignment="1">
      <alignment horizontal="center" vertical="center" wrapText="1"/>
    </xf>
    <xf numFmtId="0" fontId="42" fillId="0" borderId="5" xfId="8" applyFont="1" applyFill="1" applyBorder="1" applyAlignment="1">
      <alignment horizontal="center" vertical="center" wrapText="1"/>
    </xf>
    <xf numFmtId="0" fontId="42" fillId="0" borderId="5" xfId="8" applyFont="1" applyFill="1" applyBorder="1" applyAlignment="1">
      <alignment horizontal="left" vertical="center" wrapText="1"/>
    </xf>
    <xf numFmtId="0" fontId="42" fillId="0" borderId="5" xfId="3" applyFont="1" applyFill="1" applyBorder="1" applyAlignment="1">
      <alignment horizontal="center" vertical="center" wrapText="1"/>
    </xf>
    <xf numFmtId="10" fontId="42" fillId="0" borderId="5" xfId="3" applyNumberFormat="1" applyFont="1" applyFill="1" applyBorder="1" applyAlignment="1">
      <alignment horizontal="left" vertical="center" wrapText="1"/>
    </xf>
    <xf numFmtId="0" fontId="42" fillId="0" borderId="5" xfId="3" applyFont="1" applyFill="1" applyBorder="1" applyAlignment="1">
      <alignment horizontal="left" vertical="center" wrapText="1"/>
    </xf>
    <xf numFmtId="0" fontId="18" fillId="0" borderId="5" xfId="3" applyFont="1" applyFill="1" applyBorder="1" applyAlignment="1">
      <alignment horizontal="left" vertical="center" wrapText="1"/>
    </xf>
    <xf numFmtId="0" fontId="56" fillId="0" borderId="5" xfId="3" applyFont="1" applyFill="1" applyBorder="1" applyAlignment="1">
      <alignment horizontal="left" vertical="center" wrapText="1"/>
    </xf>
    <xf numFmtId="43" fontId="42" fillId="0" borderId="5" xfId="3" applyNumberFormat="1" applyFont="1" applyFill="1" applyBorder="1" applyAlignment="1">
      <alignment horizontal="center" vertical="center" wrapText="1"/>
    </xf>
    <xf numFmtId="0" fontId="19" fillId="0" borderId="0" xfId="3" applyFont="1" applyFill="1" applyAlignment="1">
      <alignment horizontal="left" vertical="center" wrapText="1"/>
    </xf>
    <xf numFmtId="0" fontId="39" fillId="0" borderId="0" xfId="3" applyFont="1" applyFill="1" applyAlignment="1">
      <alignment horizontal="center" vertical="center" wrapText="1"/>
    </xf>
    <xf numFmtId="0" fontId="42" fillId="0" borderId="2" xfId="3" applyFont="1" applyFill="1" applyBorder="1" applyAlignment="1">
      <alignment horizontal="center" vertical="center" wrapText="1"/>
    </xf>
    <xf numFmtId="0" fontId="42" fillId="0" borderId="3" xfId="3" applyFont="1" applyFill="1" applyBorder="1" applyAlignment="1">
      <alignment horizontal="center" vertical="center" wrapText="1"/>
    </xf>
    <xf numFmtId="0" fontId="42" fillId="0" borderId="10" xfId="3" applyFont="1" applyFill="1" applyBorder="1" applyAlignment="1">
      <alignment horizontal="center" vertical="center" wrapText="1"/>
    </xf>
    <xf numFmtId="43" fontId="42" fillId="0" borderId="2" xfId="5" applyFont="1" applyFill="1" applyBorder="1" applyAlignment="1">
      <alignment horizontal="center" vertical="center" wrapText="1"/>
    </xf>
    <xf numFmtId="43" fontId="42" fillId="0" borderId="10" xfId="5" applyFont="1" applyFill="1" applyBorder="1" applyAlignment="1">
      <alignment horizontal="center" vertical="center" wrapText="1"/>
    </xf>
    <xf numFmtId="43" fontId="42" fillId="0" borderId="2" xfId="3" applyNumberFormat="1" applyFont="1" applyFill="1" applyBorder="1" applyAlignment="1">
      <alignment horizontal="center" vertical="center" wrapText="1"/>
    </xf>
    <xf numFmtId="0" fontId="42" fillId="0" borderId="1" xfId="3" applyFont="1" applyFill="1" applyBorder="1" applyAlignment="1">
      <alignment horizontal="center" vertical="center" wrapText="1"/>
    </xf>
    <xf numFmtId="0" fontId="42" fillId="0" borderId="4" xfId="3" applyFont="1" applyFill="1" applyBorder="1" applyAlignment="1">
      <alignment horizontal="center" vertical="center" wrapText="1"/>
    </xf>
    <xf numFmtId="0" fontId="42" fillId="0" borderId="2" xfId="3" applyFont="1" applyFill="1" applyBorder="1" applyAlignment="1">
      <alignment horizontal="left" vertical="center" wrapText="1"/>
    </xf>
    <xf numFmtId="0" fontId="42" fillId="0" borderId="3" xfId="3" applyFont="1" applyFill="1" applyBorder="1" applyAlignment="1">
      <alignment horizontal="left" vertical="center" wrapText="1"/>
    </xf>
    <xf numFmtId="0" fontId="42" fillId="0" borderId="10" xfId="3" applyFont="1" applyFill="1" applyBorder="1" applyAlignment="1">
      <alignment horizontal="left" vertical="center" wrapText="1"/>
    </xf>
    <xf numFmtId="0" fontId="42" fillId="0" borderId="11" xfId="8" applyFont="1" applyFill="1" applyBorder="1" applyAlignment="1">
      <alignment horizontal="left" vertical="center" wrapText="1"/>
    </xf>
    <xf numFmtId="0" fontId="42" fillId="0" borderId="6" xfId="8" applyFont="1" applyFill="1" applyBorder="1" applyAlignment="1">
      <alignment horizontal="left" vertical="center" wrapText="1"/>
    </xf>
    <xf numFmtId="0" fontId="42" fillId="0" borderId="12" xfId="8" applyFont="1" applyFill="1" applyBorder="1" applyAlignment="1">
      <alignment horizontal="left" vertical="center" wrapText="1"/>
    </xf>
    <xf numFmtId="10" fontId="42" fillId="0" borderId="2" xfId="3" applyNumberFormat="1" applyFont="1" applyFill="1" applyBorder="1" applyAlignment="1">
      <alignment horizontal="left" vertical="center" wrapText="1"/>
    </xf>
    <xf numFmtId="10" fontId="42" fillId="0" borderId="10" xfId="3" applyNumberFormat="1" applyFont="1" applyFill="1" applyBorder="1" applyAlignment="1">
      <alignment horizontal="left" vertical="center" wrapText="1"/>
    </xf>
    <xf numFmtId="0" fontId="42" fillId="0" borderId="2" xfId="8" applyFont="1" applyFill="1" applyBorder="1" applyAlignment="1">
      <alignment horizontal="center" vertical="center" wrapText="1"/>
    </xf>
    <xf numFmtId="0" fontId="42" fillId="0" borderId="3" xfId="8" applyFont="1" applyFill="1" applyBorder="1" applyAlignment="1">
      <alignment horizontal="center" vertical="center" wrapText="1"/>
    </xf>
    <xf numFmtId="0" fontId="42" fillId="0" borderId="10" xfId="8" applyFont="1" applyFill="1" applyBorder="1" applyAlignment="1">
      <alignment horizontal="center" vertical="center" wrapText="1"/>
    </xf>
    <xf numFmtId="0" fontId="42" fillId="0" borderId="1" xfId="8" applyFont="1" applyFill="1" applyBorder="1" applyAlignment="1">
      <alignment horizontal="center" vertical="center" wrapText="1"/>
    </xf>
    <xf numFmtId="0" fontId="42" fillId="0" borderId="9" xfId="8" applyFont="1" applyFill="1" applyBorder="1" applyAlignment="1">
      <alignment horizontal="center" vertical="center" wrapText="1"/>
    </xf>
    <xf numFmtId="0" fontId="42" fillId="0" borderId="4" xfId="8" applyFont="1" applyFill="1" applyBorder="1" applyAlignment="1">
      <alignment horizontal="center" vertical="center" wrapText="1"/>
    </xf>
    <xf numFmtId="0" fontId="18" fillId="0" borderId="0" xfId="0" applyFont="1" applyFill="1" applyAlignment="1">
      <alignment horizontal="left" vertical="center" wrapText="1"/>
    </xf>
    <xf numFmtId="0" fontId="0" fillId="0" borderId="0" xfId="0" applyFill="1" applyBorder="1" applyAlignment="1">
      <alignment horizontal="left" vertical="center" wrapText="1"/>
    </xf>
    <xf numFmtId="10" fontId="42" fillId="0" borderId="2" xfId="3" applyNumberFormat="1" applyFont="1" applyFill="1" applyBorder="1" applyAlignment="1">
      <alignment horizontal="center" vertical="center" wrapText="1"/>
    </xf>
    <xf numFmtId="10" fontId="42" fillId="0" borderId="10" xfId="3" applyNumberFormat="1" applyFont="1" applyFill="1" applyBorder="1" applyAlignment="1">
      <alignment horizontal="center" vertical="center" wrapText="1"/>
    </xf>
    <xf numFmtId="0" fontId="5" fillId="0" borderId="5" xfId="7" applyBorder="1" applyAlignment="1">
      <alignment horizontal="center" vertical="center"/>
    </xf>
    <xf numFmtId="0" fontId="3" fillId="0" borderId="5" xfId="7" applyFont="1" applyBorder="1" applyAlignment="1">
      <alignment horizontal="left" vertical="center"/>
    </xf>
    <xf numFmtId="0" fontId="5" fillId="0" borderId="5" xfId="7" applyBorder="1" applyAlignment="1">
      <alignment horizontal="left" vertical="center"/>
    </xf>
    <xf numFmtId="0" fontId="5" fillId="0" borderId="11" xfId="7" applyBorder="1" applyAlignment="1">
      <alignment horizontal="center" vertical="center"/>
    </xf>
    <xf numFmtId="0" fontId="5" fillId="0" borderId="6" xfId="7" applyBorder="1" applyAlignment="1">
      <alignment horizontal="center" vertical="center"/>
    </xf>
    <xf numFmtId="0" fontId="5" fillId="0" borderId="12" xfId="7" applyBorder="1" applyAlignment="1">
      <alignment horizontal="center" vertical="center"/>
    </xf>
    <xf numFmtId="0" fontId="5" fillId="0" borderId="7" xfId="7" applyBorder="1" applyAlignment="1">
      <alignment horizontal="center" vertical="center"/>
    </xf>
    <xf numFmtId="0" fontId="5" fillId="0" borderId="0" xfId="7" applyBorder="1" applyAlignment="1">
      <alignment horizontal="center" vertical="center"/>
    </xf>
    <xf numFmtId="0" fontId="5" fillId="0" borderId="13" xfId="7" applyBorder="1" applyAlignment="1">
      <alignment horizontal="center" vertical="center"/>
    </xf>
    <xf numFmtId="0" fontId="5" fillId="0" borderId="14" xfId="7" applyBorder="1" applyAlignment="1">
      <alignment horizontal="center" vertical="center"/>
    </xf>
    <xf numFmtId="0" fontId="5" fillId="0" borderId="8" xfId="7" applyBorder="1" applyAlignment="1">
      <alignment horizontal="center" vertical="center"/>
    </xf>
    <xf numFmtId="0" fontId="5" fillId="0" borderId="15" xfId="7" applyBorder="1" applyAlignment="1">
      <alignment horizontal="center" vertical="center"/>
    </xf>
    <xf numFmtId="0" fontId="5" fillId="0" borderId="2" xfId="7" applyBorder="1" applyAlignment="1">
      <alignment horizontal="center" vertical="center"/>
    </xf>
    <xf numFmtId="0" fontId="5" fillId="0" borderId="10" xfId="7" applyBorder="1" applyAlignment="1">
      <alignment horizontal="center" vertical="center"/>
    </xf>
    <xf numFmtId="0" fontId="5" fillId="0" borderId="7" xfId="7" applyBorder="1" applyAlignment="1">
      <alignment horizontal="center" vertical="center" wrapText="1"/>
    </xf>
    <xf numFmtId="0" fontId="5" fillId="0" borderId="13" xfId="7" applyBorder="1" applyAlignment="1">
      <alignment horizontal="center" vertical="center" wrapText="1"/>
    </xf>
    <xf numFmtId="0" fontId="29" fillId="0" borderId="5" xfId="7" applyFont="1" applyBorder="1" applyAlignment="1">
      <alignment horizontal="center" vertical="center"/>
    </xf>
    <xf numFmtId="0" fontId="32" fillId="0" borderId="0" xfId="7" applyFont="1" applyAlignment="1">
      <alignment horizontal="center" vertical="center"/>
    </xf>
    <xf numFmtId="0" fontId="5" fillId="0" borderId="1" xfId="7" applyBorder="1" applyAlignment="1">
      <alignment horizontal="center" vertical="center" textRotation="255"/>
    </xf>
    <xf numFmtId="0" fontId="5" fillId="0" borderId="9" xfId="7" applyBorder="1" applyAlignment="1">
      <alignment horizontal="center" vertical="center" textRotation="255"/>
    </xf>
    <xf numFmtId="0" fontId="5" fillId="0" borderId="1" xfId="7" applyBorder="1" applyAlignment="1">
      <alignment horizontal="center" vertical="center"/>
    </xf>
    <xf numFmtId="0" fontId="5" fillId="0" borderId="9" xfId="7" applyBorder="1" applyAlignment="1">
      <alignment horizontal="center" vertical="center"/>
    </xf>
    <xf numFmtId="0" fontId="5" fillId="0" borderId="4" xfId="7" applyBorder="1" applyAlignment="1">
      <alignment horizontal="center" vertical="center"/>
    </xf>
    <xf numFmtId="0" fontId="5" fillId="0" borderId="5" xfId="7" applyBorder="1" applyAlignment="1">
      <alignment horizontal="center" vertical="center" textRotation="255"/>
    </xf>
    <xf numFmtId="0" fontId="2" fillId="0" borderId="2" xfId="7" applyFont="1" applyBorder="1" applyAlignment="1">
      <alignment horizontal="left" vertical="top" wrapText="1"/>
    </xf>
    <xf numFmtId="0" fontId="5" fillId="0" borderId="3" xfId="7" applyBorder="1" applyAlignment="1">
      <alignment horizontal="left" vertical="top" wrapText="1"/>
    </xf>
    <xf numFmtId="0" fontId="5" fillId="0" borderId="10" xfId="7" applyBorder="1" applyAlignment="1">
      <alignment horizontal="left" vertical="top" wrapText="1"/>
    </xf>
    <xf numFmtId="0" fontId="5" fillId="0" borderId="11" xfId="7" applyBorder="1" applyAlignment="1">
      <alignment horizontal="center" vertical="center" wrapText="1"/>
    </xf>
    <xf numFmtId="0" fontId="5" fillId="0" borderId="12" xfId="7" applyBorder="1" applyAlignment="1">
      <alignment horizontal="center" vertical="center" wrapText="1"/>
    </xf>
    <xf numFmtId="0" fontId="33" fillId="0" borderId="0" xfId="7" applyFont="1" applyBorder="1" applyAlignment="1">
      <alignment horizontal="center" vertical="center"/>
    </xf>
    <xf numFmtId="0" fontId="34" fillId="0" borderId="0" xfId="7" applyFont="1" applyBorder="1" applyAlignment="1">
      <alignment horizontal="center" vertical="center"/>
    </xf>
    <xf numFmtId="0" fontId="35" fillId="0" borderId="0" xfId="7" applyFont="1" applyBorder="1" applyAlignment="1">
      <alignment horizontal="center" vertical="center"/>
    </xf>
    <xf numFmtId="0" fontId="5" fillId="0" borderId="1" xfId="7" applyBorder="1" applyAlignment="1">
      <alignment horizontal="left" vertical="center" wrapText="1"/>
    </xf>
    <xf numFmtId="0" fontId="5" fillId="0" borderId="9" xfId="7" applyBorder="1" applyAlignment="1">
      <alignment horizontal="left" vertical="center" wrapText="1"/>
    </xf>
    <xf numFmtId="0" fontId="5" fillId="0" borderId="4" xfId="7" applyBorder="1" applyAlignment="1">
      <alignment horizontal="left" vertical="center" wrapText="1"/>
    </xf>
    <xf numFmtId="0" fontId="42" fillId="0" borderId="2" xfId="3" applyFont="1" applyBorder="1" applyAlignment="1">
      <alignment horizontal="center" vertical="center" wrapText="1"/>
    </xf>
    <xf numFmtId="0" fontId="42" fillId="0" borderId="10" xfId="3" applyFont="1" applyBorder="1" applyAlignment="1">
      <alignment horizontal="center" vertical="center" wrapText="1"/>
    </xf>
    <xf numFmtId="0" fontId="42" fillId="0" borderId="8" xfId="3" applyFont="1" applyBorder="1" applyAlignment="1">
      <alignment horizontal="center" vertical="center" wrapText="1"/>
    </xf>
    <xf numFmtId="0" fontId="42" fillId="0" borderId="5" xfId="3" applyFont="1" applyBorder="1" applyAlignment="1">
      <alignment horizontal="center" vertical="center" wrapText="1"/>
    </xf>
    <xf numFmtId="0" fontId="39" fillId="0" borderId="0" xfId="3" applyFont="1" applyAlignment="1">
      <alignment horizontal="center" vertical="center" wrapText="1"/>
    </xf>
    <xf numFmtId="9" fontId="42" fillId="0" borderId="5" xfId="3" applyNumberFormat="1" applyFont="1" applyBorder="1" applyAlignment="1">
      <alignment horizontal="center" vertical="center" wrapText="1"/>
    </xf>
    <xf numFmtId="0" fontId="0" fillId="0" borderId="5" xfId="0" applyBorder="1" applyAlignment="1">
      <alignment vertical="center" wrapText="1"/>
    </xf>
    <xf numFmtId="0" fontId="18" fillId="0" borderId="0" xfId="0" applyFont="1" applyAlignment="1">
      <alignment horizontal="left" vertical="center" wrapText="1"/>
    </xf>
    <xf numFmtId="0" fontId="36" fillId="0" borderId="0" xfId="7" applyFont="1" applyBorder="1" applyAlignment="1">
      <alignment vertical="center" wrapText="1"/>
    </xf>
    <xf numFmtId="0" fontId="42" fillId="0" borderId="5" xfId="3" applyFont="1" applyBorder="1" applyAlignment="1">
      <alignment vertical="center" wrapText="1"/>
    </xf>
    <xf numFmtId="0" fontId="42" fillId="0" borderId="5" xfId="3" applyFont="1" applyBorder="1" applyAlignment="1">
      <alignment horizontal="left" vertical="center" wrapText="1"/>
    </xf>
    <xf numFmtId="0" fontId="19" fillId="0" borderId="0" xfId="3" applyFont="1" applyFill="1" applyAlignment="1">
      <alignment vertical="center" wrapText="1"/>
    </xf>
    <xf numFmtId="0" fontId="0" fillId="0" borderId="5" xfId="0" applyFill="1" applyBorder="1" applyAlignment="1">
      <alignment vertical="center" wrapText="1"/>
    </xf>
    <xf numFmtId="0" fontId="42" fillId="0" borderId="5" xfId="3" applyFont="1" applyFill="1" applyBorder="1" applyAlignment="1">
      <alignment vertical="center" wrapText="1"/>
    </xf>
    <xf numFmtId="0" fontId="57" fillId="0" borderId="0" xfId="3" applyFont="1" applyFill="1" applyAlignment="1">
      <alignment horizontal="center" vertical="center" wrapText="1"/>
    </xf>
    <xf numFmtId="0" fontId="42" fillId="0" borderId="8" xfId="3" applyFont="1" applyFill="1" applyBorder="1" applyAlignment="1">
      <alignment horizontal="center" vertical="center" wrapText="1"/>
    </xf>
    <xf numFmtId="0" fontId="42" fillId="0" borderId="0" xfId="3" applyFont="1" applyFill="1" applyAlignment="1">
      <alignment horizontal="left" vertical="center" wrapText="1"/>
    </xf>
    <xf numFmtId="0" fontId="40" fillId="0" borderId="5" xfId="3" applyFont="1" applyBorder="1" applyAlignment="1">
      <alignment horizontal="center" vertical="center" wrapText="1"/>
    </xf>
    <xf numFmtId="0" fontId="19" fillId="0" borderId="8" xfId="3" applyFont="1" applyBorder="1" applyAlignment="1">
      <alignment horizontal="center" vertical="center" wrapText="1"/>
    </xf>
    <xf numFmtId="0" fontId="40" fillId="0" borderId="2" xfId="3" applyFont="1" applyBorder="1" applyAlignment="1">
      <alignment horizontal="center" vertical="center" wrapText="1"/>
    </xf>
    <xf numFmtId="0" fontId="40" fillId="0" borderId="3" xfId="3" applyFont="1" applyBorder="1" applyAlignment="1">
      <alignment horizontal="center" vertical="center" wrapText="1"/>
    </xf>
    <xf numFmtId="0" fontId="40" fillId="0" borderId="10" xfId="3" applyFont="1" applyBorder="1" applyAlignment="1">
      <alignment horizontal="center" vertical="center" wrapText="1"/>
    </xf>
    <xf numFmtId="0" fontId="40" fillId="0" borderId="5" xfId="3" applyFont="1" applyBorder="1" applyAlignment="1">
      <alignment horizontal="left" vertical="center" wrapText="1"/>
    </xf>
    <xf numFmtId="43" fontId="40" fillId="0" borderId="2" xfId="3" applyNumberFormat="1" applyFont="1" applyBorder="1" applyAlignment="1">
      <alignment horizontal="center" vertical="center" wrapText="1"/>
    </xf>
    <xf numFmtId="10" fontId="40" fillId="0" borderId="5" xfId="3" applyNumberFormat="1" applyFont="1" applyBorder="1" applyAlignment="1">
      <alignment horizontal="center" vertical="center" wrapText="1"/>
    </xf>
    <xf numFmtId="43" fontId="40" fillId="0" borderId="5" xfId="3" applyNumberFormat="1" applyFont="1" applyFill="1" applyBorder="1" applyAlignment="1">
      <alignment horizontal="center" vertical="center" wrapText="1"/>
    </xf>
    <xf numFmtId="0" fontId="40" fillId="0" borderId="5" xfId="3" applyFont="1" applyFill="1" applyBorder="1" applyAlignment="1">
      <alignment horizontal="center" vertical="center" wrapText="1"/>
    </xf>
    <xf numFmtId="0" fontId="40" fillId="0" borderId="1" xfId="3" applyFont="1" applyBorder="1" applyAlignment="1">
      <alignment horizontal="center" vertical="center" wrapText="1"/>
    </xf>
    <xf numFmtId="0" fontId="40" fillId="0" borderId="4" xfId="3" applyFont="1" applyBorder="1" applyAlignment="1">
      <alignment horizontal="center" vertical="center" wrapText="1"/>
    </xf>
    <xf numFmtId="0" fontId="40" fillId="0" borderId="2" xfId="3" applyFont="1" applyBorder="1" applyAlignment="1">
      <alignment horizontal="left" vertical="center" wrapText="1"/>
    </xf>
    <xf numFmtId="0" fontId="40" fillId="0" borderId="3" xfId="3" applyFont="1" applyBorder="1" applyAlignment="1">
      <alignment horizontal="left" vertical="center" wrapText="1"/>
    </xf>
    <xf numFmtId="0" fontId="40" fillId="0" borderId="10" xfId="3" applyFont="1" applyBorder="1" applyAlignment="1">
      <alignment horizontal="left" vertical="center" wrapText="1"/>
    </xf>
    <xf numFmtId="0" fontId="43" fillId="0" borderId="5" xfId="3" applyFont="1" applyBorder="1" applyAlignment="1">
      <alignment horizontal="left" vertical="center" wrapText="1"/>
    </xf>
    <xf numFmtId="0" fontId="44" fillId="0" borderId="5" xfId="3" applyFont="1" applyBorder="1" applyAlignment="1">
      <alignment horizontal="left" vertical="center" wrapText="1"/>
    </xf>
    <xf numFmtId="0" fontId="42" fillId="0" borderId="5" xfId="8" applyFont="1" applyBorder="1" applyAlignment="1">
      <alignment horizontal="center" vertical="center" wrapText="1"/>
    </xf>
    <xf numFmtId="0" fontId="42" fillId="0" borderId="2" xfId="8" applyFont="1" applyBorder="1" applyAlignment="1">
      <alignment horizontal="center" vertical="center" wrapText="1"/>
    </xf>
    <xf numFmtId="0" fontId="42" fillId="0" borderId="3" xfId="8" applyFont="1" applyBorder="1" applyAlignment="1">
      <alignment horizontal="center" vertical="center" wrapText="1"/>
    </xf>
    <xf numFmtId="0" fontId="42" fillId="0" borderId="10" xfId="8" applyFont="1" applyBorder="1" applyAlignment="1">
      <alignment horizontal="center" vertical="center" wrapText="1"/>
    </xf>
    <xf numFmtId="0" fontId="42" fillId="0" borderId="11" xfId="8" applyFont="1" applyBorder="1" applyAlignment="1">
      <alignment horizontal="left" vertical="center" wrapText="1"/>
    </xf>
    <xf numFmtId="0" fontId="42" fillId="0" borderId="6" xfId="8" applyFont="1" applyBorder="1" applyAlignment="1">
      <alignment horizontal="left" vertical="center" wrapText="1"/>
    </xf>
    <xf numFmtId="0" fontId="42" fillId="0" borderId="12" xfId="8" applyFont="1" applyBorder="1" applyAlignment="1">
      <alignment horizontal="left" vertical="center" wrapText="1"/>
    </xf>
    <xf numFmtId="10" fontId="40" fillId="0" borderId="2" xfId="3" applyNumberFormat="1" applyFont="1" applyBorder="1" applyAlignment="1">
      <alignment horizontal="center" vertical="center" wrapText="1"/>
    </xf>
    <xf numFmtId="10" fontId="40" fillId="0" borderId="10" xfId="3" applyNumberFormat="1" applyFont="1" applyBorder="1" applyAlignment="1">
      <alignment horizontal="center" vertical="center" wrapText="1"/>
    </xf>
    <xf numFmtId="0" fontId="42" fillId="0" borderId="5" xfId="8" applyFont="1" applyBorder="1" applyAlignment="1">
      <alignment horizontal="left" vertical="center" wrapText="1"/>
    </xf>
    <xf numFmtId="43" fontId="40" fillId="0" borderId="2" xfId="3" applyNumberFormat="1" applyFont="1" applyFill="1" applyBorder="1" applyAlignment="1">
      <alignment vertical="center" wrapText="1"/>
    </xf>
    <xf numFmtId="0" fontId="40" fillId="0" borderId="10" xfId="3" applyFont="1" applyFill="1" applyBorder="1" applyAlignment="1">
      <alignment vertical="center" wrapText="1"/>
    </xf>
    <xf numFmtId="10" fontId="42" fillId="0" borderId="5" xfId="8" applyNumberFormat="1" applyFont="1" applyFill="1" applyBorder="1" applyAlignment="1">
      <alignment horizontal="center" vertical="center" wrapText="1"/>
    </xf>
    <xf numFmtId="0" fontId="19" fillId="0" borderId="0" xfId="8" applyFont="1" applyFill="1" applyAlignment="1">
      <alignment horizontal="left" vertical="center" wrapText="1"/>
    </xf>
    <xf numFmtId="0" fontId="42" fillId="0" borderId="8" xfId="8" applyFont="1" applyFill="1" applyBorder="1" applyAlignment="1">
      <alignment horizontal="center" vertical="center" wrapText="1"/>
    </xf>
    <xf numFmtId="0" fontId="41" fillId="0" borderId="5" xfId="8" applyFont="1" applyFill="1" applyBorder="1" applyAlignment="1">
      <alignment horizontal="center" vertical="center" wrapText="1"/>
    </xf>
    <xf numFmtId="0" fontId="41" fillId="0" borderId="5" xfId="8" applyFont="1" applyFill="1" applyBorder="1" applyAlignment="1">
      <alignment horizontal="left" vertical="center" wrapText="1"/>
    </xf>
    <xf numFmtId="10" fontId="42" fillId="2" borderId="5" xfId="8" applyNumberFormat="1" applyFont="1" applyFill="1" applyBorder="1" applyAlignment="1">
      <alignment horizontal="center" vertical="center" wrapText="1"/>
    </xf>
    <xf numFmtId="0" fontId="41" fillId="0" borderId="5" xfId="8" applyFont="1" applyBorder="1" applyAlignment="1">
      <alignment horizontal="center" vertical="center" wrapText="1"/>
    </xf>
    <xf numFmtId="0" fontId="41" fillId="0" borderId="5" xfId="8" applyFont="1" applyBorder="1" applyAlignment="1">
      <alignment horizontal="left" vertical="center" wrapText="1"/>
    </xf>
    <xf numFmtId="10" fontId="42" fillId="0" borderId="5" xfId="8" applyNumberFormat="1" applyFont="1" applyBorder="1" applyAlignment="1">
      <alignment horizontal="center" vertical="center" wrapText="1"/>
    </xf>
    <xf numFmtId="0" fontId="42" fillId="2" borderId="5" xfId="8" applyFont="1" applyFill="1" applyBorder="1" applyAlignment="1">
      <alignment horizontal="center" vertical="center" wrapText="1"/>
    </xf>
    <xf numFmtId="0" fontId="40" fillId="0" borderId="8" xfId="8" applyFont="1" applyBorder="1" applyAlignment="1">
      <alignment horizontal="center" vertical="center" wrapText="1"/>
    </xf>
    <xf numFmtId="0" fontId="0" fillId="0" borderId="0" xfId="0" applyBorder="1" applyAlignment="1">
      <alignment horizontal="left" vertical="center" wrapText="1"/>
    </xf>
    <xf numFmtId="0" fontId="37" fillId="0" borderId="5" xfId="3" applyFont="1" applyBorder="1" applyAlignment="1">
      <alignment horizontal="left" vertical="center" wrapText="1"/>
    </xf>
    <xf numFmtId="43" fontId="40" fillId="0" borderId="5" xfId="3" applyNumberFormat="1" applyFont="1" applyBorder="1" applyAlignment="1">
      <alignment horizontal="center" vertical="center" wrapText="1"/>
    </xf>
    <xf numFmtId="49" fontId="49" fillId="0" borderId="5" xfId="10" applyNumberFormat="1" applyFont="1" applyBorder="1" applyAlignment="1">
      <alignment horizontal="center" vertical="center" wrapText="1"/>
    </xf>
    <xf numFmtId="49" fontId="49" fillId="0" borderId="1" xfId="10" applyNumberFormat="1" applyFont="1" applyBorder="1" applyAlignment="1">
      <alignment horizontal="center" vertical="center" wrapText="1"/>
    </xf>
    <xf numFmtId="49" fontId="49" fillId="0" borderId="9" xfId="10" applyNumberFormat="1" applyFont="1" applyBorder="1" applyAlignment="1">
      <alignment horizontal="center" vertical="center" wrapText="1"/>
    </xf>
    <xf numFmtId="49" fontId="49" fillId="0" borderId="4" xfId="10" applyNumberFormat="1" applyFont="1" applyBorder="1" applyAlignment="1">
      <alignment horizontal="center" vertical="center" wrapText="1"/>
    </xf>
    <xf numFmtId="0" fontId="48" fillId="0" borderId="5" xfId="10" applyFont="1" applyBorder="1" applyAlignment="1">
      <alignment horizontal="center" vertical="center" wrapText="1"/>
    </xf>
    <xf numFmtId="0" fontId="48" fillId="0" borderId="5" xfId="10" applyFont="1" applyBorder="1" applyAlignment="1">
      <alignment horizontal="left" vertical="center" wrapText="1"/>
    </xf>
    <xf numFmtId="0" fontId="48" fillId="0" borderId="1" xfId="10" applyFont="1" applyBorder="1" applyAlignment="1">
      <alignment horizontal="center" vertical="center" wrapText="1"/>
    </xf>
    <xf numFmtId="0" fontId="48" fillId="0" borderId="9" xfId="10" applyFont="1" applyBorder="1" applyAlignment="1">
      <alignment horizontal="center" vertical="center" wrapText="1"/>
    </xf>
    <xf numFmtId="0" fontId="48" fillId="0" borderId="4" xfId="10" applyFont="1" applyBorder="1" applyAlignment="1">
      <alignment horizontal="center" vertical="center" wrapText="1"/>
    </xf>
    <xf numFmtId="0" fontId="48" fillId="0" borderId="5" xfId="10" applyFont="1" applyBorder="1" applyAlignment="1">
      <alignment horizontal="center" vertical="center"/>
    </xf>
    <xf numFmtId="49" fontId="49" fillId="0" borderId="2" xfId="10" applyNumberFormat="1" applyFont="1" applyBorder="1" applyAlignment="1">
      <alignment horizontal="center" vertical="center" wrapText="1"/>
    </xf>
    <xf numFmtId="49" fontId="49" fillId="0" borderId="3" xfId="10" applyNumberFormat="1" applyFont="1" applyBorder="1" applyAlignment="1">
      <alignment horizontal="center" vertical="center" wrapText="1"/>
    </xf>
    <xf numFmtId="49" fontId="49" fillId="0" borderId="10" xfId="10" applyNumberFormat="1" applyFont="1" applyBorder="1" applyAlignment="1">
      <alignment horizontal="center" vertical="center" wrapText="1"/>
    </xf>
    <xf numFmtId="0" fontId="48" fillId="0" borderId="5" xfId="10" applyFont="1" applyBorder="1" applyAlignment="1">
      <alignment horizontal="center" vertical="top" wrapText="1"/>
    </xf>
    <xf numFmtId="9" fontId="49" fillId="0" borderId="5" xfId="10" applyNumberFormat="1" applyFont="1" applyBorder="1" applyAlignment="1">
      <alignment horizontal="center" vertical="center" wrapText="1"/>
    </xf>
    <xf numFmtId="49" fontId="49" fillId="0" borderId="11" xfId="10" applyNumberFormat="1" applyFont="1" applyBorder="1" applyAlignment="1">
      <alignment horizontal="center" vertical="center" wrapText="1"/>
    </xf>
    <xf numFmtId="49" fontId="49" fillId="0" borderId="6" xfId="10" applyNumberFormat="1" applyFont="1" applyBorder="1" applyAlignment="1">
      <alignment horizontal="center" vertical="center" wrapText="1"/>
    </xf>
    <xf numFmtId="49" fontId="49" fillId="0" borderId="12" xfId="10" applyNumberFormat="1" applyFont="1" applyBorder="1" applyAlignment="1">
      <alignment horizontal="center" vertical="center" wrapText="1"/>
    </xf>
    <xf numFmtId="49" fontId="49" fillId="0" borderId="7" xfId="10" applyNumberFormat="1" applyFont="1" applyBorder="1" applyAlignment="1">
      <alignment horizontal="center" vertical="center" wrapText="1"/>
    </xf>
    <xf numFmtId="49" fontId="49" fillId="0" borderId="0" xfId="10" applyNumberFormat="1" applyFont="1" applyBorder="1" applyAlignment="1">
      <alignment horizontal="center" vertical="center" wrapText="1"/>
    </xf>
    <xf numFmtId="49" fontId="49" fillId="0" borderId="13" xfId="10" applyNumberFormat="1" applyFont="1" applyBorder="1" applyAlignment="1">
      <alignment horizontal="center" vertical="center" wrapText="1"/>
    </xf>
    <xf numFmtId="49" fontId="49" fillId="0" borderId="14" xfId="10" applyNumberFormat="1" applyFont="1" applyBorder="1" applyAlignment="1">
      <alignment horizontal="center" vertical="center" wrapText="1"/>
    </xf>
    <xf numFmtId="49" fontId="49" fillId="0" borderId="8" xfId="10" applyNumberFormat="1" applyFont="1" applyBorder="1" applyAlignment="1">
      <alignment horizontal="center" vertical="center" wrapText="1"/>
    </xf>
    <xf numFmtId="49" fontId="49" fillId="0" borderId="15" xfId="10" applyNumberFormat="1" applyFont="1" applyBorder="1" applyAlignment="1">
      <alignment horizontal="center" vertical="center" wrapText="1"/>
    </xf>
    <xf numFmtId="0" fontId="20" fillId="0" borderId="1" xfId="10" applyFont="1" applyBorder="1" applyAlignment="1">
      <alignment horizontal="center" vertical="center" wrapText="1"/>
    </xf>
    <xf numFmtId="0" fontId="20" fillId="0" borderId="9" xfId="10" applyFont="1" applyBorder="1" applyAlignment="1">
      <alignment horizontal="center" vertical="center" wrapText="1"/>
    </xf>
    <xf numFmtId="0" fontId="46" fillId="0" borderId="5" xfId="10" applyFont="1" applyBorder="1" applyAlignment="1">
      <alignment horizontal="center" vertical="center"/>
    </xf>
    <xf numFmtId="0" fontId="48" fillId="0" borderId="2" xfId="10" applyFont="1" applyBorder="1" applyAlignment="1">
      <alignment horizontal="center" vertical="center" wrapText="1"/>
    </xf>
    <xf numFmtId="0" fontId="48" fillId="0" borderId="3" xfId="10" applyFont="1" applyBorder="1" applyAlignment="1">
      <alignment horizontal="center" vertical="center" wrapText="1"/>
    </xf>
    <xf numFmtId="0" fontId="48" fillId="0" borderId="10" xfId="10" applyFont="1" applyBorder="1" applyAlignment="1">
      <alignment horizontal="center" vertical="center" wrapText="1"/>
    </xf>
    <xf numFmtId="0" fontId="50" fillId="0" borderId="2" xfId="10" applyFont="1" applyBorder="1" applyAlignment="1">
      <alignment horizontal="center" vertical="center" wrapText="1"/>
    </xf>
    <xf numFmtId="0" fontId="50" fillId="0" borderId="10" xfId="10" applyFont="1" applyBorder="1" applyAlignment="1">
      <alignment horizontal="center" vertical="center" wrapText="1"/>
    </xf>
    <xf numFmtId="0" fontId="46" fillId="0" borderId="5" xfId="10" applyFont="1" applyBorder="1" applyAlignment="1">
      <alignment horizontal="center" vertical="center" wrapText="1"/>
    </xf>
    <xf numFmtId="0" fontId="47" fillId="0" borderId="0" xfId="10" applyFont="1" applyBorder="1" applyAlignment="1">
      <alignment horizontal="center" vertical="center"/>
    </xf>
    <xf numFmtId="10" fontId="42" fillId="0" borderId="5" xfId="3" applyNumberFormat="1" applyFont="1" applyBorder="1" applyAlignment="1">
      <alignment horizontal="center" vertical="center" wrapText="1"/>
    </xf>
    <xf numFmtId="43" fontId="42" fillId="0" borderId="5" xfId="5" applyFont="1" applyBorder="1" applyAlignment="1">
      <alignment horizontal="center" vertical="center" wrapText="1"/>
    </xf>
    <xf numFmtId="43" fontId="42" fillId="0" borderId="5" xfId="5" applyFont="1" applyFill="1" applyBorder="1" applyAlignment="1">
      <alignment horizontal="center" vertical="center" wrapText="1"/>
    </xf>
    <xf numFmtId="0" fontId="26" fillId="2" borderId="0" xfId="6" applyFont="1" applyFill="1" applyAlignment="1">
      <alignment horizontal="center" vertical="center"/>
    </xf>
    <xf numFmtId="0" fontId="0" fillId="0" borderId="8" xfId="0" applyBorder="1" applyAlignment="1">
      <alignment horizontal="right" vertical="center"/>
    </xf>
    <xf numFmtId="0" fontId="29" fillId="0" borderId="5" xfId="0" applyFont="1" applyBorder="1" applyAlignment="1">
      <alignment horizontal="center" vertical="center"/>
    </xf>
    <xf numFmtId="43" fontId="29" fillId="0" borderId="5" xfId="5" applyFont="1" applyBorder="1" applyAlignment="1">
      <alignment horizontal="center" vertical="center"/>
    </xf>
  </cellXfs>
  <cellStyles count="15">
    <cellStyle name="百分比 2" xfId="2"/>
    <cellStyle name="常规" xfId="0" builtinId="0"/>
    <cellStyle name="常规 2" xfId="3"/>
    <cellStyle name="常规 2 2" xfId="8"/>
    <cellStyle name="常规 2 3" xfId="9"/>
    <cellStyle name="常规 3" xfId="1"/>
    <cellStyle name="常规 4" xfId="4"/>
    <cellStyle name="常规 5" xfId="6"/>
    <cellStyle name="常规 5 2" xfId="12"/>
    <cellStyle name="常规 6" xfId="7"/>
    <cellStyle name="常规 6 2" xfId="13"/>
    <cellStyle name="常规 7" xfId="10"/>
    <cellStyle name="常规 8" xfId="11"/>
    <cellStyle name="常规 8 2" xfId="14"/>
    <cellStyle name="千位分隔" xfId="5"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H12"/>
    </sheetView>
  </sheetViews>
  <sheetFormatPr defaultRowHeight="13.5"/>
  <cols>
    <col min="1" max="1" width="9" style="24"/>
    <col min="2" max="2" width="19.125" style="24" customWidth="1"/>
    <col min="3" max="3" width="22.125" style="24" customWidth="1"/>
    <col min="4" max="5" width="14.5" style="62" bestFit="1" customWidth="1"/>
    <col min="6" max="6" width="13.25" style="62" bestFit="1" customWidth="1"/>
    <col min="7" max="7" width="29.875" style="24" customWidth="1"/>
    <col min="8" max="8" width="39.25" style="24" bestFit="1" customWidth="1"/>
    <col min="9" max="16384" width="9" style="24"/>
  </cols>
  <sheetData>
    <row r="1" spans="1:8" ht="22.5">
      <c r="A1" s="21" t="s">
        <v>113</v>
      </c>
      <c r="B1" s="22"/>
      <c r="C1" s="22"/>
      <c r="D1" s="57"/>
      <c r="E1" s="57"/>
      <c r="F1" s="57"/>
      <c r="G1" s="22"/>
      <c r="H1" s="23"/>
    </row>
    <row r="2" spans="1:8" ht="14.25">
      <c r="A2" s="264" t="s">
        <v>114</v>
      </c>
      <c r="B2" s="264"/>
      <c r="C2" s="264"/>
      <c r="D2" s="264"/>
      <c r="E2" s="264"/>
      <c r="F2" s="264"/>
      <c r="G2" s="264"/>
      <c r="H2" s="264"/>
    </row>
    <row r="3" spans="1:8" ht="14.25">
      <c r="A3" s="268" t="s">
        <v>115</v>
      </c>
      <c r="B3" s="270" t="s">
        <v>116</v>
      </c>
      <c r="C3" s="262" t="s">
        <v>117</v>
      </c>
      <c r="D3" s="263" t="s">
        <v>118</v>
      </c>
      <c r="E3" s="263"/>
      <c r="F3" s="263"/>
      <c r="G3" s="262" t="s">
        <v>119</v>
      </c>
      <c r="H3" s="262" t="s">
        <v>120</v>
      </c>
    </row>
    <row r="4" spans="1:8" ht="14.25">
      <c r="A4" s="269"/>
      <c r="B4" s="271"/>
      <c r="C4" s="262"/>
      <c r="D4" s="58" t="s">
        <v>121</v>
      </c>
      <c r="E4" s="58" t="s">
        <v>122</v>
      </c>
      <c r="F4" s="58" t="s">
        <v>123</v>
      </c>
      <c r="G4" s="262"/>
      <c r="H4" s="262"/>
    </row>
    <row r="5" spans="1:8" ht="28.5">
      <c r="A5" s="25">
        <v>1</v>
      </c>
      <c r="B5" s="272" t="s">
        <v>302</v>
      </c>
      <c r="C5" s="26" t="s">
        <v>126</v>
      </c>
      <c r="D5" s="59">
        <v>3988.84</v>
      </c>
      <c r="E5" s="59">
        <v>3021.84</v>
      </c>
      <c r="F5" s="59">
        <v>967</v>
      </c>
      <c r="G5" s="26" t="s">
        <v>127</v>
      </c>
      <c r="H5" s="28" t="s">
        <v>125</v>
      </c>
    </row>
    <row r="6" spans="1:8" ht="28.5">
      <c r="A6" s="25">
        <v>2</v>
      </c>
      <c r="B6" s="273"/>
      <c r="C6" s="26" t="s">
        <v>328</v>
      </c>
      <c r="D6" s="59">
        <v>2000</v>
      </c>
      <c r="E6" s="59">
        <v>2000</v>
      </c>
      <c r="F6" s="59"/>
      <c r="G6" s="26" t="s">
        <v>128</v>
      </c>
      <c r="H6" s="28" t="s">
        <v>124</v>
      </c>
    </row>
    <row r="7" spans="1:8" ht="28.5">
      <c r="A7" s="25">
        <v>3</v>
      </c>
      <c r="B7" s="273"/>
      <c r="C7" s="26" t="s">
        <v>129</v>
      </c>
      <c r="D7" s="59">
        <v>2709</v>
      </c>
      <c r="E7" s="59">
        <v>2709</v>
      </c>
      <c r="F7" s="59"/>
      <c r="G7" s="26" t="s">
        <v>130</v>
      </c>
      <c r="H7" s="28"/>
    </row>
    <row r="8" spans="1:8" ht="28.5">
      <c r="A8" s="25">
        <v>4</v>
      </c>
      <c r="B8" s="273"/>
      <c r="C8" s="26" t="s">
        <v>131</v>
      </c>
      <c r="D8" s="59">
        <v>6345</v>
      </c>
      <c r="E8" s="59">
        <v>6345</v>
      </c>
      <c r="F8" s="59"/>
      <c r="G8" s="26" t="s">
        <v>130</v>
      </c>
      <c r="H8" s="28"/>
    </row>
    <row r="9" spans="1:8" ht="42.75">
      <c r="A9" s="25">
        <v>5</v>
      </c>
      <c r="B9" s="273"/>
      <c r="C9" s="26" t="s">
        <v>132</v>
      </c>
      <c r="D9" s="59">
        <v>948</v>
      </c>
      <c r="E9" s="59">
        <v>948</v>
      </c>
      <c r="F9" s="59"/>
      <c r="G9" s="26" t="s">
        <v>133</v>
      </c>
      <c r="H9" s="29" t="s">
        <v>134</v>
      </c>
    </row>
    <row r="10" spans="1:8" ht="67.5">
      <c r="A10" s="25">
        <v>6</v>
      </c>
      <c r="B10" s="273"/>
      <c r="C10" s="26" t="s">
        <v>135</v>
      </c>
      <c r="D10" s="59">
        <v>1361</v>
      </c>
      <c r="E10" s="59">
        <v>1361</v>
      </c>
      <c r="F10" s="59"/>
      <c r="G10" s="26" t="s">
        <v>136</v>
      </c>
      <c r="H10" s="29" t="s">
        <v>137</v>
      </c>
    </row>
    <row r="11" spans="1:8" ht="54">
      <c r="A11" s="25">
        <v>7</v>
      </c>
      <c r="B11" s="273"/>
      <c r="C11" s="20" t="s">
        <v>317</v>
      </c>
      <c r="D11" s="59">
        <v>300</v>
      </c>
      <c r="E11" s="59"/>
      <c r="F11" s="59">
        <v>300</v>
      </c>
      <c r="G11" s="26" t="s">
        <v>138</v>
      </c>
      <c r="H11" s="28" t="s">
        <v>139</v>
      </c>
    </row>
    <row r="12" spans="1:8" ht="14.25">
      <c r="A12" s="265" t="s">
        <v>121</v>
      </c>
      <c r="B12" s="266"/>
      <c r="C12" s="267"/>
      <c r="D12" s="60">
        <f>SUM(D5:D11)</f>
        <v>17651.84</v>
      </c>
      <c r="E12" s="60">
        <f>SUM(E5:E11)</f>
        <v>16384.84</v>
      </c>
      <c r="F12" s="60">
        <f>SUM(F5:F11)</f>
        <v>1267</v>
      </c>
      <c r="G12" s="30"/>
      <c r="H12" s="31"/>
    </row>
    <row r="13" spans="1:8">
      <c r="A13" s="23"/>
      <c r="B13" s="23"/>
      <c r="C13" s="23"/>
      <c r="D13" s="61"/>
      <c r="E13" s="61"/>
      <c r="F13" s="61"/>
      <c r="G13" s="23"/>
      <c r="H13" s="23"/>
    </row>
    <row r="14" spans="1:8">
      <c r="A14" s="23"/>
      <c r="B14" s="23"/>
      <c r="C14" s="23"/>
      <c r="D14" s="61"/>
      <c r="E14" s="61"/>
      <c r="F14" s="61"/>
      <c r="G14" s="23"/>
      <c r="H14" s="23"/>
    </row>
    <row r="15" spans="1:8">
      <c r="A15" s="23"/>
      <c r="B15" s="23"/>
      <c r="C15" s="23"/>
      <c r="D15" s="61"/>
      <c r="E15" s="61"/>
      <c r="F15" s="61"/>
      <c r="G15" s="23"/>
      <c r="H15" s="23"/>
    </row>
    <row r="16" spans="1:8">
      <c r="A16" s="23"/>
      <c r="B16" s="23"/>
      <c r="C16" s="23"/>
      <c r="D16" s="61"/>
      <c r="E16" s="61"/>
      <c r="F16" s="61"/>
      <c r="G16" s="23"/>
      <c r="H16" s="23"/>
    </row>
    <row r="17" spans="1:8">
      <c r="A17" s="23"/>
      <c r="B17" s="23"/>
      <c r="C17" s="23"/>
      <c r="D17" s="61"/>
      <c r="E17" s="61"/>
      <c r="F17" s="61"/>
      <c r="G17" s="23"/>
      <c r="H17" s="23"/>
    </row>
    <row r="18" spans="1:8">
      <c r="A18" s="23"/>
      <c r="B18" s="23"/>
      <c r="C18" s="23"/>
      <c r="D18" s="61"/>
      <c r="E18" s="61"/>
      <c r="F18" s="61"/>
      <c r="G18" s="23"/>
      <c r="H18" s="23"/>
    </row>
    <row r="19" spans="1:8">
      <c r="A19" s="23"/>
      <c r="B19" s="23"/>
      <c r="C19" s="23"/>
      <c r="D19" s="61"/>
      <c r="E19" s="61"/>
      <c r="F19" s="61"/>
      <c r="G19" s="23"/>
      <c r="H19" s="23"/>
    </row>
    <row r="20" spans="1:8">
      <c r="A20" s="23"/>
      <c r="B20" s="23"/>
      <c r="C20" s="23"/>
      <c r="D20" s="61"/>
      <c r="E20" s="61"/>
      <c r="F20" s="61"/>
      <c r="G20" s="23"/>
      <c r="H20" s="23"/>
    </row>
    <row r="21" spans="1:8">
      <c r="A21" s="23"/>
      <c r="B21" s="23"/>
      <c r="C21" s="23"/>
      <c r="D21" s="61"/>
      <c r="E21" s="61"/>
      <c r="F21" s="61"/>
      <c r="G21" s="23"/>
      <c r="H21" s="23"/>
    </row>
    <row r="22" spans="1:8">
      <c r="A22" s="23"/>
      <c r="B22" s="23"/>
      <c r="C22" s="23"/>
      <c r="D22" s="61"/>
      <c r="E22" s="61"/>
      <c r="F22" s="61"/>
      <c r="G22" s="23"/>
      <c r="H22" s="23"/>
    </row>
  </sheetData>
  <mergeCells count="9">
    <mergeCell ref="H3:H4"/>
    <mergeCell ref="D3:F3"/>
    <mergeCell ref="G3:G4"/>
    <mergeCell ref="A2:H2"/>
    <mergeCell ref="A12:C12"/>
    <mergeCell ref="A3:A4"/>
    <mergeCell ref="B3:B4"/>
    <mergeCell ref="C3:C4"/>
    <mergeCell ref="B5:B11"/>
  </mergeCells>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sqref="A1:XFD1048576"/>
    </sheetView>
  </sheetViews>
  <sheetFormatPr defaultRowHeight="13.5"/>
  <cols>
    <col min="1" max="1" width="7.875" customWidth="1"/>
    <col min="7" max="7" width="11.625" bestFit="1" customWidth="1"/>
    <col min="8" max="8" width="16.375" customWidth="1"/>
    <col min="11" max="11" width="21.5" customWidth="1"/>
  </cols>
  <sheetData>
    <row r="1" spans="1:11" ht="14.25">
      <c r="A1" s="47"/>
      <c r="B1" s="48"/>
      <c r="C1" s="48"/>
      <c r="D1" s="48"/>
      <c r="E1" s="48"/>
      <c r="F1" s="48"/>
      <c r="G1" s="48"/>
      <c r="H1" s="49"/>
      <c r="I1" s="49"/>
      <c r="J1" s="49"/>
      <c r="K1" s="48"/>
    </row>
    <row r="2" spans="1:11" ht="20.25" customHeight="1">
      <c r="A2" s="364" t="s">
        <v>291</v>
      </c>
      <c r="B2" s="364"/>
      <c r="C2" s="364"/>
      <c r="D2" s="364"/>
      <c r="E2" s="364"/>
      <c r="F2" s="364"/>
      <c r="G2" s="364"/>
      <c r="H2" s="364"/>
      <c r="I2" s="364"/>
      <c r="J2" s="364"/>
      <c r="K2" s="364"/>
    </row>
    <row r="3" spans="1:11" ht="14.25">
      <c r="A3" s="48"/>
      <c r="B3" s="48"/>
      <c r="C3" s="48"/>
      <c r="D3" s="48"/>
      <c r="E3" s="48"/>
      <c r="F3" s="378" t="s">
        <v>145</v>
      </c>
      <c r="G3" s="378"/>
      <c r="H3" s="378"/>
      <c r="I3" s="378"/>
      <c r="J3" s="52" t="s">
        <v>274</v>
      </c>
      <c r="K3" s="48"/>
    </row>
    <row r="4" spans="1:11">
      <c r="A4" s="377" t="s">
        <v>209</v>
      </c>
      <c r="B4" s="377"/>
      <c r="C4" s="377"/>
      <c r="D4" s="377"/>
      <c r="E4" s="379" t="s">
        <v>281</v>
      </c>
      <c r="F4" s="380"/>
      <c r="G4" s="380"/>
      <c r="H4" s="381"/>
      <c r="I4" s="379" t="s">
        <v>210</v>
      </c>
      <c r="J4" s="381"/>
      <c r="K4" s="74"/>
    </row>
    <row r="5" spans="1:11">
      <c r="A5" s="377" t="s">
        <v>211</v>
      </c>
      <c r="B5" s="377"/>
      <c r="C5" s="377"/>
      <c r="D5" s="377"/>
      <c r="E5" s="377" t="s">
        <v>212</v>
      </c>
      <c r="F5" s="377"/>
      <c r="G5" s="377"/>
      <c r="H5" s="377"/>
      <c r="I5" s="377"/>
      <c r="J5" s="377"/>
      <c r="K5" s="377"/>
    </row>
    <row r="6" spans="1:11">
      <c r="A6" s="377" t="s">
        <v>213</v>
      </c>
      <c r="B6" s="377"/>
      <c r="C6" s="377"/>
      <c r="D6" s="377"/>
      <c r="E6" s="377" t="s">
        <v>214</v>
      </c>
      <c r="F6" s="377"/>
      <c r="G6" s="377"/>
      <c r="H6" s="377" t="s">
        <v>215</v>
      </c>
      <c r="I6" s="377"/>
      <c r="J6" s="377"/>
      <c r="K6" s="377"/>
    </row>
    <row r="7" spans="1:11" ht="27">
      <c r="A7" s="377" t="s">
        <v>150</v>
      </c>
      <c r="B7" s="377"/>
      <c r="C7" s="377"/>
      <c r="D7" s="377"/>
      <c r="E7" s="377"/>
      <c r="F7" s="377"/>
      <c r="G7" s="74" t="s">
        <v>218</v>
      </c>
      <c r="H7" s="377" t="s">
        <v>275</v>
      </c>
      <c r="I7" s="377"/>
      <c r="J7" s="377" t="s">
        <v>219</v>
      </c>
      <c r="K7" s="377"/>
    </row>
    <row r="8" spans="1:11">
      <c r="A8" s="377"/>
      <c r="B8" s="377"/>
      <c r="C8" s="377"/>
      <c r="D8" s="377"/>
      <c r="E8" s="382" t="s">
        <v>157</v>
      </c>
      <c r="F8" s="382"/>
      <c r="G8" s="46">
        <f>G9</f>
        <v>3157.9999999999964</v>
      </c>
      <c r="H8" s="383">
        <f>H9</f>
        <v>2171.3500000000013</v>
      </c>
      <c r="I8" s="381"/>
      <c r="J8" s="384">
        <f>H8/G8</f>
        <v>0.68757124762508037</v>
      </c>
      <c r="K8" s="384"/>
    </row>
    <row r="9" spans="1:11">
      <c r="A9" s="377"/>
      <c r="B9" s="377"/>
      <c r="C9" s="377"/>
      <c r="D9" s="377"/>
      <c r="E9" s="382" t="s">
        <v>276</v>
      </c>
      <c r="F9" s="382"/>
      <c r="G9" s="46">
        <f>项目汇总收支情况!D8</f>
        <v>3157.9999999999964</v>
      </c>
      <c r="H9" s="385">
        <f>项目资金使用情况!I6</f>
        <v>2171.3500000000013</v>
      </c>
      <c r="I9" s="386"/>
      <c r="J9" s="384">
        <f>H9/G9</f>
        <v>0.68757124762508037</v>
      </c>
      <c r="K9" s="384"/>
    </row>
    <row r="10" spans="1:11">
      <c r="A10" s="377"/>
      <c r="B10" s="377"/>
      <c r="C10" s="377"/>
      <c r="D10" s="377"/>
      <c r="E10" s="382" t="s">
        <v>277</v>
      </c>
      <c r="F10" s="382"/>
      <c r="G10" s="74"/>
      <c r="H10" s="377"/>
      <c r="I10" s="377"/>
      <c r="J10" s="384"/>
      <c r="K10" s="384"/>
    </row>
    <row r="11" spans="1:11">
      <c r="A11" s="377"/>
      <c r="B11" s="377"/>
      <c r="C11" s="377"/>
      <c r="D11" s="377"/>
      <c r="E11" s="382" t="s">
        <v>278</v>
      </c>
      <c r="F11" s="382"/>
      <c r="G11" s="74" t="s">
        <v>163</v>
      </c>
      <c r="H11" s="377" t="s">
        <v>163</v>
      </c>
      <c r="I11" s="377"/>
      <c r="J11" s="377" t="s">
        <v>163</v>
      </c>
      <c r="K11" s="377"/>
    </row>
    <row r="12" spans="1:11" ht="17.25" customHeight="1">
      <c r="A12" s="387" t="s">
        <v>164</v>
      </c>
      <c r="B12" s="377" t="s">
        <v>221</v>
      </c>
      <c r="C12" s="377"/>
      <c r="D12" s="377"/>
      <c r="E12" s="377"/>
      <c r="F12" s="377"/>
      <c r="G12" s="377"/>
      <c r="H12" s="377" t="s">
        <v>222</v>
      </c>
      <c r="I12" s="377"/>
      <c r="J12" s="377"/>
      <c r="K12" s="377"/>
    </row>
    <row r="13" spans="1:11" ht="93" customHeight="1">
      <c r="A13" s="388"/>
      <c r="B13" s="389" t="s">
        <v>282</v>
      </c>
      <c r="C13" s="390"/>
      <c r="D13" s="390"/>
      <c r="E13" s="390"/>
      <c r="F13" s="390"/>
      <c r="G13" s="391"/>
      <c r="H13" s="392" t="s">
        <v>283</v>
      </c>
      <c r="I13" s="393"/>
      <c r="J13" s="393"/>
      <c r="K13" s="393"/>
    </row>
    <row r="14" spans="1:11" ht="24" customHeight="1">
      <c r="A14" s="394" t="s">
        <v>223</v>
      </c>
      <c r="B14" s="73" t="s">
        <v>224</v>
      </c>
      <c r="C14" s="73" t="s">
        <v>167</v>
      </c>
      <c r="D14" s="395" t="s">
        <v>168</v>
      </c>
      <c r="E14" s="396"/>
      <c r="F14" s="396"/>
      <c r="G14" s="397"/>
      <c r="H14" s="74" t="s">
        <v>225</v>
      </c>
      <c r="I14" s="377" t="s">
        <v>226</v>
      </c>
      <c r="J14" s="377"/>
      <c r="K14" s="74" t="s">
        <v>227</v>
      </c>
    </row>
    <row r="15" spans="1:11" ht="24" customHeight="1">
      <c r="A15" s="394"/>
      <c r="B15" s="394" t="s">
        <v>228</v>
      </c>
      <c r="C15" s="73" t="s">
        <v>174</v>
      </c>
      <c r="D15" s="398" t="s">
        <v>284</v>
      </c>
      <c r="E15" s="399"/>
      <c r="F15" s="399"/>
      <c r="G15" s="400"/>
      <c r="H15" s="54" t="s">
        <v>254</v>
      </c>
      <c r="I15" s="384">
        <v>1</v>
      </c>
      <c r="J15" s="384"/>
      <c r="K15" s="51"/>
    </row>
    <row r="16" spans="1:11" ht="24" customHeight="1">
      <c r="A16" s="394"/>
      <c r="B16" s="394"/>
      <c r="C16" s="394" t="s">
        <v>180</v>
      </c>
      <c r="D16" s="398" t="s">
        <v>285</v>
      </c>
      <c r="E16" s="399"/>
      <c r="F16" s="399"/>
      <c r="G16" s="400"/>
      <c r="H16" s="54" t="s">
        <v>254</v>
      </c>
      <c r="I16" s="384">
        <v>1</v>
      </c>
      <c r="J16" s="384"/>
      <c r="K16" s="51"/>
    </row>
    <row r="17" spans="1:11" ht="24" customHeight="1">
      <c r="A17" s="394"/>
      <c r="B17" s="394"/>
      <c r="C17" s="394"/>
      <c r="D17" s="398" t="s">
        <v>286</v>
      </c>
      <c r="E17" s="399"/>
      <c r="F17" s="399"/>
      <c r="G17" s="400"/>
      <c r="H17" s="54" t="s">
        <v>287</v>
      </c>
      <c r="I17" s="384">
        <v>1</v>
      </c>
      <c r="J17" s="384"/>
      <c r="K17" s="51"/>
    </row>
    <row r="18" spans="1:11" ht="24" customHeight="1">
      <c r="A18" s="394"/>
      <c r="B18" s="394"/>
      <c r="C18" s="394" t="s">
        <v>183</v>
      </c>
      <c r="D18" s="398" t="s">
        <v>288</v>
      </c>
      <c r="E18" s="399"/>
      <c r="F18" s="399"/>
      <c r="G18" s="400"/>
      <c r="H18" s="54" t="s">
        <v>254</v>
      </c>
      <c r="I18" s="384">
        <v>1</v>
      </c>
      <c r="J18" s="384"/>
      <c r="K18" s="51"/>
    </row>
    <row r="19" spans="1:11" ht="24" customHeight="1">
      <c r="A19" s="394"/>
      <c r="B19" s="394"/>
      <c r="C19" s="394"/>
      <c r="D19" s="398" t="s">
        <v>456</v>
      </c>
      <c r="E19" s="399"/>
      <c r="F19" s="399"/>
      <c r="G19" s="400"/>
      <c r="H19" s="73" t="s">
        <v>258</v>
      </c>
      <c r="I19" s="384" t="s">
        <v>258</v>
      </c>
      <c r="J19" s="384"/>
      <c r="K19" s="51"/>
    </row>
    <row r="20" spans="1:11" ht="24" customHeight="1">
      <c r="A20" s="394"/>
      <c r="B20" s="394"/>
      <c r="C20" s="73" t="s">
        <v>185</v>
      </c>
      <c r="D20" s="398" t="s">
        <v>279</v>
      </c>
      <c r="E20" s="399"/>
      <c r="F20" s="399"/>
      <c r="G20" s="400"/>
      <c r="H20" s="54" t="s">
        <v>280</v>
      </c>
      <c r="I20" s="384">
        <f>J9</f>
        <v>0.68757124762508037</v>
      </c>
      <c r="J20" s="384"/>
      <c r="K20" s="51" t="s">
        <v>442</v>
      </c>
    </row>
    <row r="21" spans="1:11" ht="24" customHeight="1">
      <c r="A21" s="394"/>
      <c r="B21" s="394" t="s">
        <v>232</v>
      </c>
      <c r="C21" s="73" t="s">
        <v>233</v>
      </c>
      <c r="D21" s="398" t="s">
        <v>260</v>
      </c>
      <c r="E21" s="399"/>
      <c r="F21" s="399"/>
      <c r="G21" s="400"/>
      <c r="H21" s="55" t="s">
        <v>261</v>
      </c>
      <c r="I21" s="401" t="s">
        <v>261</v>
      </c>
      <c r="J21" s="402"/>
      <c r="K21" s="51"/>
    </row>
    <row r="22" spans="1:11" ht="24" customHeight="1">
      <c r="A22" s="394"/>
      <c r="B22" s="394"/>
      <c r="C22" s="394" t="s">
        <v>236</v>
      </c>
      <c r="D22" s="398" t="s">
        <v>262</v>
      </c>
      <c r="E22" s="399"/>
      <c r="F22" s="399"/>
      <c r="G22" s="400"/>
      <c r="H22" s="55" t="s">
        <v>263</v>
      </c>
      <c r="I22" s="401" t="s">
        <v>263</v>
      </c>
      <c r="J22" s="402"/>
      <c r="K22" s="51"/>
    </row>
    <row r="23" spans="1:11" ht="24" customHeight="1">
      <c r="A23" s="394"/>
      <c r="B23" s="394"/>
      <c r="C23" s="394"/>
      <c r="D23" s="398" t="s">
        <v>264</v>
      </c>
      <c r="E23" s="399"/>
      <c r="F23" s="399"/>
      <c r="G23" s="400"/>
      <c r="H23" s="55" t="s">
        <v>265</v>
      </c>
      <c r="I23" s="401" t="s">
        <v>265</v>
      </c>
      <c r="J23" s="402"/>
      <c r="K23" s="51"/>
    </row>
    <row r="24" spans="1:11" ht="24" customHeight="1">
      <c r="A24" s="394"/>
      <c r="B24" s="394"/>
      <c r="C24" s="394"/>
      <c r="D24" s="398" t="s">
        <v>266</v>
      </c>
      <c r="E24" s="399"/>
      <c r="F24" s="399"/>
      <c r="G24" s="400"/>
      <c r="H24" s="54" t="s">
        <v>254</v>
      </c>
      <c r="I24" s="401" t="s">
        <v>254</v>
      </c>
      <c r="J24" s="402"/>
      <c r="K24" s="51"/>
    </row>
    <row r="25" spans="1:11" ht="40.5">
      <c r="A25" s="394"/>
      <c r="B25" s="394"/>
      <c r="C25" s="73" t="s">
        <v>239</v>
      </c>
      <c r="D25" s="398" t="s">
        <v>267</v>
      </c>
      <c r="E25" s="399"/>
      <c r="F25" s="399"/>
      <c r="G25" s="400"/>
      <c r="H25" s="55" t="s">
        <v>293</v>
      </c>
      <c r="I25" s="401" t="s">
        <v>268</v>
      </c>
      <c r="J25" s="402"/>
      <c r="K25" s="51"/>
    </row>
    <row r="26" spans="1:11" ht="24" customHeight="1">
      <c r="A26" s="394"/>
      <c r="B26" s="394"/>
      <c r="C26" s="73" t="s">
        <v>269</v>
      </c>
      <c r="D26" s="398" t="s">
        <v>292</v>
      </c>
      <c r="E26" s="399"/>
      <c r="F26" s="399"/>
      <c r="G26" s="400"/>
      <c r="H26" s="73" t="s">
        <v>271</v>
      </c>
      <c r="I26" s="401" t="s">
        <v>271</v>
      </c>
      <c r="J26" s="402"/>
      <c r="K26" s="51"/>
    </row>
    <row r="27" spans="1:11" ht="24" customHeight="1">
      <c r="A27" s="394"/>
      <c r="B27" s="73" t="s">
        <v>201</v>
      </c>
      <c r="C27" s="73" t="s">
        <v>244</v>
      </c>
      <c r="D27" s="403" t="s">
        <v>273</v>
      </c>
      <c r="E27" s="403"/>
      <c r="F27" s="403"/>
      <c r="G27" s="403"/>
      <c r="H27" s="54" t="s">
        <v>253</v>
      </c>
      <c r="I27" s="401" t="s">
        <v>435</v>
      </c>
      <c r="J27" s="402"/>
      <c r="K27" s="51"/>
    </row>
  </sheetData>
  <mergeCells count="66">
    <mergeCell ref="D27:G27"/>
    <mergeCell ref="I27:J27"/>
    <mergeCell ref="D24:G24"/>
    <mergeCell ref="I24:J24"/>
    <mergeCell ref="D25:G25"/>
    <mergeCell ref="I25:J25"/>
    <mergeCell ref="D26:G26"/>
    <mergeCell ref="I26:J26"/>
    <mergeCell ref="D20:G20"/>
    <mergeCell ref="I20:J20"/>
    <mergeCell ref="B21:B26"/>
    <mergeCell ref="D21:G21"/>
    <mergeCell ref="I21:J21"/>
    <mergeCell ref="C22:C24"/>
    <mergeCell ref="D22:G22"/>
    <mergeCell ref="I22:J22"/>
    <mergeCell ref="D23:G23"/>
    <mergeCell ref="I23:J23"/>
    <mergeCell ref="A14:A27"/>
    <mergeCell ref="D14:G14"/>
    <mergeCell ref="I14:J14"/>
    <mergeCell ref="B15:B20"/>
    <mergeCell ref="D15:G15"/>
    <mergeCell ref="I15:J15"/>
    <mergeCell ref="C16:C17"/>
    <mergeCell ref="D16:G16"/>
    <mergeCell ref="I16:J16"/>
    <mergeCell ref="D17:G17"/>
    <mergeCell ref="I17:J17"/>
    <mergeCell ref="C18:C19"/>
    <mergeCell ref="D18:G18"/>
    <mergeCell ref="I18:J18"/>
    <mergeCell ref="D19:G19"/>
    <mergeCell ref="I19:J19"/>
    <mergeCell ref="J10:K10"/>
    <mergeCell ref="E11:F11"/>
    <mergeCell ref="H11:I11"/>
    <mergeCell ref="J11:K11"/>
    <mergeCell ref="A12:A13"/>
    <mergeCell ref="B12:G12"/>
    <mergeCell ref="H12:K12"/>
    <mergeCell ref="B13:G13"/>
    <mergeCell ref="H13:K13"/>
    <mergeCell ref="A6:D6"/>
    <mergeCell ref="E6:G6"/>
    <mergeCell ref="H6:I6"/>
    <mergeCell ref="J6:K6"/>
    <mergeCell ref="A7:D11"/>
    <mergeCell ref="E7:F7"/>
    <mergeCell ref="H7:I7"/>
    <mergeCell ref="J7:K7"/>
    <mergeCell ref="E8:F8"/>
    <mergeCell ref="H8:I8"/>
    <mergeCell ref="J8:K8"/>
    <mergeCell ref="E9:F9"/>
    <mergeCell ref="H9:I9"/>
    <mergeCell ref="J9:K9"/>
    <mergeCell ref="E10:F10"/>
    <mergeCell ref="H10:I10"/>
    <mergeCell ref="A5:D5"/>
    <mergeCell ref="E5:K5"/>
    <mergeCell ref="A2:K2"/>
    <mergeCell ref="F3:I3"/>
    <mergeCell ref="A4:D4"/>
    <mergeCell ref="E4:H4"/>
    <mergeCell ref="I4:J4"/>
  </mergeCells>
  <phoneticPr fontId="3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I23" sqref="I23:J23"/>
    </sheetView>
  </sheetViews>
  <sheetFormatPr defaultRowHeight="13.5"/>
  <cols>
    <col min="1" max="1" width="7.875" customWidth="1"/>
    <col min="7" max="7" width="11.625" bestFit="1" customWidth="1"/>
    <col min="8" max="8" width="16.375" customWidth="1"/>
    <col min="11" max="11" width="21.5" customWidth="1"/>
  </cols>
  <sheetData>
    <row r="1" spans="1:11" ht="14.25">
      <c r="A1" s="47"/>
      <c r="B1" s="48"/>
      <c r="C1" s="48"/>
      <c r="D1" s="48"/>
      <c r="E1" s="48"/>
      <c r="F1" s="48"/>
      <c r="G1" s="48"/>
      <c r="H1" s="49"/>
      <c r="I1" s="49"/>
      <c r="J1" s="49"/>
      <c r="K1" s="48"/>
    </row>
    <row r="2" spans="1:11" ht="20.25" customHeight="1">
      <c r="A2" s="364" t="s">
        <v>291</v>
      </c>
      <c r="B2" s="364"/>
      <c r="C2" s="364"/>
      <c r="D2" s="364"/>
      <c r="E2" s="364"/>
      <c r="F2" s="364"/>
      <c r="G2" s="364"/>
      <c r="H2" s="364"/>
      <c r="I2" s="364"/>
      <c r="J2" s="364"/>
      <c r="K2" s="364"/>
    </row>
    <row r="3" spans="1:11" ht="14.25">
      <c r="A3" s="48"/>
      <c r="B3" s="48"/>
      <c r="C3" s="48"/>
      <c r="D3" s="48"/>
      <c r="E3" s="48"/>
      <c r="F3" s="378" t="s">
        <v>145</v>
      </c>
      <c r="G3" s="378"/>
      <c r="H3" s="378"/>
      <c r="I3" s="378"/>
      <c r="J3" s="52" t="s">
        <v>274</v>
      </c>
      <c r="K3" s="48"/>
    </row>
    <row r="4" spans="1:11">
      <c r="A4" s="377" t="s">
        <v>209</v>
      </c>
      <c r="B4" s="377"/>
      <c r="C4" s="377"/>
      <c r="D4" s="377"/>
      <c r="E4" s="379" t="s">
        <v>281</v>
      </c>
      <c r="F4" s="380"/>
      <c r="G4" s="380"/>
      <c r="H4" s="381"/>
      <c r="I4" s="379" t="s">
        <v>210</v>
      </c>
      <c r="J4" s="381"/>
      <c r="K4" s="50"/>
    </row>
    <row r="5" spans="1:11">
      <c r="A5" s="377" t="s">
        <v>211</v>
      </c>
      <c r="B5" s="377"/>
      <c r="C5" s="377"/>
      <c r="D5" s="377"/>
      <c r="E5" s="377" t="s">
        <v>212</v>
      </c>
      <c r="F5" s="377"/>
      <c r="G5" s="377"/>
      <c r="H5" s="377"/>
      <c r="I5" s="377"/>
      <c r="J5" s="377"/>
      <c r="K5" s="377"/>
    </row>
    <row r="6" spans="1:11">
      <c r="A6" s="377" t="s">
        <v>213</v>
      </c>
      <c r="B6" s="377"/>
      <c r="C6" s="377"/>
      <c r="D6" s="377"/>
      <c r="E6" s="377" t="s">
        <v>214</v>
      </c>
      <c r="F6" s="377"/>
      <c r="G6" s="377"/>
      <c r="H6" s="377" t="s">
        <v>215</v>
      </c>
      <c r="I6" s="377"/>
      <c r="J6" s="377"/>
      <c r="K6" s="377"/>
    </row>
    <row r="7" spans="1:11" ht="27">
      <c r="A7" s="377" t="s">
        <v>150</v>
      </c>
      <c r="B7" s="377"/>
      <c r="C7" s="377"/>
      <c r="D7" s="377"/>
      <c r="E7" s="377"/>
      <c r="F7" s="377"/>
      <c r="G7" s="50" t="s">
        <v>218</v>
      </c>
      <c r="H7" s="377" t="s">
        <v>275</v>
      </c>
      <c r="I7" s="377"/>
      <c r="J7" s="377" t="s">
        <v>219</v>
      </c>
      <c r="K7" s="377"/>
    </row>
    <row r="8" spans="1:11">
      <c r="A8" s="377"/>
      <c r="B8" s="377"/>
      <c r="C8" s="377"/>
      <c r="D8" s="377"/>
      <c r="E8" s="382" t="s">
        <v>157</v>
      </c>
      <c r="F8" s="382"/>
      <c r="G8" s="46">
        <f>G9</f>
        <v>3187</v>
      </c>
      <c r="H8" s="379">
        <f>H9</f>
        <v>2171.04</v>
      </c>
      <c r="I8" s="381"/>
      <c r="J8" s="384">
        <f>H8/G8</f>
        <v>0.68121744587386257</v>
      </c>
      <c r="K8" s="384"/>
    </row>
    <row r="9" spans="1:11">
      <c r="A9" s="377"/>
      <c r="B9" s="377"/>
      <c r="C9" s="377"/>
      <c r="D9" s="377"/>
      <c r="E9" s="382" t="s">
        <v>276</v>
      </c>
      <c r="F9" s="382"/>
      <c r="G9" s="46">
        <f>项目汇总收支情况!D9</f>
        <v>3187</v>
      </c>
      <c r="H9" s="404">
        <f>项目资金使用情况!N6</f>
        <v>2171.04</v>
      </c>
      <c r="I9" s="405"/>
      <c r="J9" s="384">
        <f>H9/G9</f>
        <v>0.68121744587386257</v>
      </c>
      <c r="K9" s="384"/>
    </row>
    <row r="10" spans="1:11">
      <c r="A10" s="377"/>
      <c r="B10" s="377"/>
      <c r="C10" s="377"/>
      <c r="D10" s="377"/>
      <c r="E10" s="382" t="s">
        <v>277</v>
      </c>
      <c r="F10" s="382"/>
      <c r="G10" s="50"/>
      <c r="H10" s="377"/>
      <c r="I10" s="377"/>
      <c r="J10" s="384"/>
      <c r="K10" s="384"/>
    </row>
    <row r="11" spans="1:11">
      <c r="A11" s="377"/>
      <c r="B11" s="377"/>
      <c r="C11" s="377"/>
      <c r="D11" s="377"/>
      <c r="E11" s="382" t="s">
        <v>278</v>
      </c>
      <c r="F11" s="382"/>
      <c r="G11" s="50" t="s">
        <v>163</v>
      </c>
      <c r="H11" s="377" t="s">
        <v>163</v>
      </c>
      <c r="I11" s="377"/>
      <c r="J11" s="377" t="s">
        <v>163</v>
      </c>
      <c r="K11" s="377"/>
    </row>
    <row r="12" spans="1:11" ht="17.25" customHeight="1">
      <c r="A12" s="387" t="s">
        <v>164</v>
      </c>
      <c r="B12" s="377" t="s">
        <v>221</v>
      </c>
      <c r="C12" s="377"/>
      <c r="D12" s="377"/>
      <c r="E12" s="377"/>
      <c r="F12" s="377"/>
      <c r="G12" s="377"/>
      <c r="H12" s="377" t="s">
        <v>222</v>
      </c>
      <c r="I12" s="377"/>
      <c r="J12" s="377"/>
      <c r="K12" s="377"/>
    </row>
    <row r="13" spans="1:11" ht="93" customHeight="1">
      <c r="A13" s="388"/>
      <c r="B13" s="389" t="s">
        <v>282</v>
      </c>
      <c r="C13" s="390"/>
      <c r="D13" s="390"/>
      <c r="E13" s="390"/>
      <c r="F13" s="390"/>
      <c r="G13" s="391"/>
      <c r="H13" s="392" t="s">
        <v>283</v>
      </c>
      <c r="I13" s="393"/>
      <c r="J13" s="393"/>
      <c r="K13" s="393"/>
    </row>
    <row r="14" spans="1:11" ht="24" customHeight="1">
      <c r="A14" s="394" t="s">
        <v>223</v>
      </c>
      <c r="B14" s="53" t="s">
        <v>224</v>
      </c>
      <c r="C14" s="53" t="s">
        <v>167</v>
      </c>
      <c r="D14" s="395" t="s">
        <v>168</v>
      </c>
      <c r="E14" s="396"/>
      <c r="F14" s="396"/>
      <c r="G14" s="397"/>
      <c r="H14" s="50" t="s">
        <v>225</v>
      </c>
      <c r="I14" s="377" t="s">
        <v>226</v>
      </c>
      <c r="J14" s="377"/>
      <c r="K14" s="50" t="s">
        <v>227</v>
      </c>
    </row>
    <row r="15" spans="1:11" ht="24" customHeight="1">
      <c r="A15" s="394"/>
      <c r="B15" s="394" t="s">
        <v>228</v>
      </c>
      <c r="C15" s="53" t="s">
        <v>174</v>
      </c>
      <c r="D15" s="398" t="s">
        <v>284</v>
      </c>
      <c r="E15" s="399"/>
      <c r="F15" s="399"/>
      <c r="G15" s="400"/>
      <c r="H15" s="54" t="s">
        <v>254</v>
      </c>
      <c r="I15" s="384">
        <v>1</v>
      </c>
      <c r="J15" s="384"/>
      <c r="K15" s="51"/>
    </row>
    <row r="16" spans="1:11" ht="24" customHeight="1">
      <c r="A16" s="394"/>
      <c r="B16" s="394"/>
      <c r="C16" s="394" t="s">
        <v>180</v>
      </c>
      <c r="D16" s="398" t="s">
        <v>285</v>
      </c>
      <c r="E16" s="399"/>
      <c r="F16" s="399"/>
      <c r="G16" s="400"/>
      <c r="H16" s="54" t="s">
        <v>254</v>
      </c>
      <c r="I16" s="384">
        <v>1</v>
      </c>
      <c r="J16" s="384"/>
      <c r="K16" s="51"/>
    </row>
    <row r="17" spans="1:11" ht="24" customHeight="1">
      <c r="A17" s="394"/>
      <c r="B17" s="394"/>
      <c r="C17" s="394"/>
      <c r="D17" s="398" t="s">
        <v>286</v>
      </c>
      <c r="E17" s="399"/>
      <c r="F17" s="399"/>
      <c r="G17" s="400"/>
      <c r="H17" s="54" t="s">
        <v>287</v>
      </c>
      <c r="I17" s="384">
        <v>1</v>
      </c>
      <c r="J17" s="384"/>
      <c r="K17" s="51"/>
    </row>
    <row r="18" spans="1:11" ht="24" customHeight="1">
      <c r="A18" s="394"/>
      <c r="B18" s="394"/>
      <c r="C18" s="394" t="s">
        <v>183</v>
      </c>
      <c r="D18" s="398" t="s">
        <v>288</v>
      </c>
      <c r="E18" s="399"/>
      <c r="F18" s="399"/>
      <c r="G18" s="400"/>
      <c r="H18" s="54" t="s">
        <v>254</v>
      </c>
      <c r="I18" s="384">
        <v>1</v>
      </c>
      <c r="J18" s="384"/>
      <c r="K18" s="51"/>
    </row>
    <row r="19" spans="1:11" ht="24" customHeight="1">
      <c r="A19" s="394"/>
      <c r="B19" s="394"/>
      <c r="C19" s="394"/>
      <c r="D19" s="398" t="s">
        <v>289</v>
      </c>
      <c r="E19" s="399"/>
      <c r="F19" s="399"/>
      <c r="G19" s="400"/>
      <c r="H19" s="53" t="s">
        <v>258</v>
      </c>
      <c r="I19" s="384" t="s">
        <v>258</v>
      </c>
      <c r="J19" s="384"/>
      <c r="K19" s="51"/>
    </row>
    <row r="20" spans="1:11" ht="24" customHeight="1">
      <c r="A20" s="394"/>
      <c r="B20" s="394"/>
      <c r="C20" s="53" t="s">
        <v>185</v>
      </c>
      <c r="D20" s="398" t="s">
        <v>279</v>
      </c>
      <c r="E20" s="399"/>
      <c r="F20" s="399"/>
      <c r="G20" s="400"/>
      <c r="H20" s="54" t="s">
        <v>280</v>
      </c>
      <c r="I20" s="384">
        <f>J9</f>
        <v>0.68121744587386257</v>
      </c>
      <c r="J20" s="384"/>
      <c r="K20" s="51" t="s">
        <v>442</v>
      </c>
    </row>
    <row r="21" spans="1:11" ht="24" customHeight="1">
      <c r="A21" s="394"/>
      <c r="B21" s="394" t="s">
        <v>232</v>
      </c>
      <c r="C21" s="53" t="s">
        <v>233</v>
      </c>
      <c r="D21" s="398" t="s">
        <v>260</v>
      </c>
      <c r="E21" s="399"/>
      <c r="F21" s="399"/>
      <c r="G21" s="400"/>
      <c r="H21" s="55" t="s">
        <v>261</v>
      </c>
      <c r="I21" s="401" t="s">
        <v>261</v>
      </c>
      <c r="J21" s="402"/>
      <c r="K21" s="51"/>
    </row>
    <row r="22" spans="1:11" ht="24" customHeight="1">
      <c r="A22" s="394"/>
      <c r="B22" s="394"/>
      <c r="C22" s="394" t="s">
        <v>236</v>
      </c>
      <c r="D22" s="398" t="s">
        <v>262</v>
      </c>
      <c r="E22" s="399"/>
      <c r="F22" s="399"/>
      <c r="G22" s="400"/>
      <c r="H22" s="55" t="s">
        <v>263</v>
      </c>
      <c r="I22" s="401" t="s">
        <v>263</v>
      </c>
      <c r="J22" s="402"/>
      <c r="K22" s="51"/>
    </row>
    <row r="23" spans="1:11" ht="24" customHeight="1">
      <c r="A23" s="394"/>
      <c r="B23" s="394"/>
      <c r="C23" s="394"/>
      <c r="D23" s="398" t="s">
        <v>264</v>
      </c>
      <c r="E23" s="399"/>
      <c r="F23" s="399"/>
      <c r="G23" s="400"/>
      <c r="H23" s="55" t="s">
        <v>265</v>
      </c>
      <c r="I23" s="401" t="s">
        <v>265</v>
      </c>
      <c r="J23" s="402"/>
      <c r="K23" s="51"/>
    </row>
    <row r="24" spans="1:11" ht="24" customHeight="1">
      <c r="A24" s="394"/>
      <c r="B24" s="394"/>
      <c r="C24" s="394"/>
      <c r="D24" s="398" t="s">
        <v>266</v>
      </c>
      <c r="E24" s="399"/>
      <c r="F24" s="399"/>
      <c r="G24" s="400"/>
      <c r="H24" s="54" t="s">
        <v>254</v>
      </c>
      <c r="I24" s="401" t="s">
        <v>254</v>
      </c>
      <c r="J24" s="402"/>
      <c r="K24" s="51"/>
    </row>
    <row r="25" spans="1:11" ht="40.5">
      <c r="A25" s="394"/>
      <c r="B25" s="394"/>
      <c r="C25" s="53" t="s">
        <v>239</v>
      </c>
      <c r="D25" s="398" t="s">
        <v>267</v>
      </c>
      <c r="E25" s="399"/>
      <c r="F25" s="399"/>
      <c r="G25" s="400"/>
      <c r="H25" s="55" t="s">
        <v>293</v>
      </c>
      <c r="I25" s="401" t="s">
        <v>268</v>
      </c>
      <c r="J25" s="402"/>
      <c r="K25" s="51"/>
    </row>
    <row r="26" spans="1:11" ht="24" customHeight="1">
      <c r="A26" s="394"/>
      <c r="B26" s="394"/>
      <c r="C26" s="53" t="s">
        <v>269</v>
      </c>
      <c r="D26" s="398" t="s">
        <v>292</v>
      </c>
      <c r="E26" s="399"/>
      <c r="F26" s="399"/>
      <c r="G26" s="400"/>
      <c r="H26" s="53" t="s">
        <v>271</v>
      </c>
      <c r="I26" s="401" t="s">
        <v>271</v>
      </c>
      <c r="J26" s="402"/>
      <c r="K26" s="51"/>
    </row>
    <row r="27" spans="1:11" ht="24" customHeight="1">
      <c r="A27" s="394"/>
      <c r="B27" s="53" t="s">
        <v>201</v>
      </c>
      <c r="C27" s="53" t="s">
        <v>244</v>
      </c>
      <c r="D27" s="403" t="s">
        <v>273</v>
      </c>
      <c r="E27" s="403"/>
      <c r="F27" s="403"/>
      <c r="G27" s="403"/>
      <c r="H27" s="54" t="s">
        <v>253</v>
      </c>
      <c r="I27" s="401" t="s">
        <v>435</v>
      </c>
      <c r="J27" s="402"/>
      <c r="K27" s="51"/>
    </row>
  </sheetData>
  <mergeCells count="66">
    <mergeCell ref="A14:A27"/>
    <mergeCell ref="B15:B20"/>
    <mergeCell ref="C16:C17"/>
    <mergeCell ref="C18:C19"/>
    <mergeCell ref="B21:B26"/>
    <mergeCell ref="C22:C24"/>
    <mergeCell ref="I25:J25"/>
    <mergeCell ref="I26:J26"/>
    <mergeCell ref="I27:J27"/>
    <mergeCell ref="I19:J19"/>
    <mergeCell ref="D25:G25"/>
    <mergeCell ref="D26:G26"/>
    <mergeCell ref="D27:G27"/>
    <mergeCell ref="D24:G24"/>
    <mergeCell ref="I24:J24"/>
    <mergeCell ref="D23:G23"/>
    <mergeCell ref="I23:J23"/>
    <mergeCell ref="D20:G20"/>
    <mergeCell ref="I20:J20"/>
    <mergeCell ref="D22:G22"/>
    <mergeCell ref="I22:J22"/>
    <mergeCell ref="D21:G21"/>
    <mergeCell ref="I21:J21"/>
    <mergeCell ref="J10:K10"/>
    <mergeCell ref="A7:D11"/>
    <mergeCell ref="E7:F7"/>
    <mergeCell ref="H7:I7"/>
    <mergeCell ref="J7:K7"/>
    <mergeCell ref="E8:F8"/>
    <mergeCell ref="H8:I8"/>
    <mergeCell ref="E11:F11"/>
    <mergeCell ref="H11:I11"/>
    <mergeCell ref="J11:K11"/>
    <mergeCell ref="J8:K8"/>
    <mergeCell ref="E9:F9"/>
    <mergeCell ref="H9:I9"/>
    <mergeCell ref="J9:K9"/>
    <mergeCell ref="E10:F10"/>
    <mergeCell ref="H10:I10"/>
    <mergeCell ref="A2:K2"/>
    <mergeCell ref="A4:D4"/>
    <mergeCell ref="A5:D5"/>
    <mergeCell ref="E5:K5"/>
    <mergeCell ref="E4:H4"/>
    <mergeCell ref="I4:J4"/>
    <mergeCell ref="A6:D6"/>
    <mergeCell ref="E6:G6"/>
    <mergeCell ref="H6:I6"/>
    <mergeCell ref="J6:K6"/>
    <mergeCell ref="F3:I3"/>
    <mergeCell ref="D18:G18"/>
    <mergeCell ref="I18:J18"/>
    <mergeCell ref="D19:G19"/>
    <mergeCell ref="A12:A13"/>
    <mergeCell ref="B12:G12"/>
    <mergeCell ref="H12:K12"/>
    <mergeCell ref="B13:G13"/>
    <mergeCell ref="H13:K13"/>
    <mergeCell ref="D14:G14"/>
    <mergeCell ref="I14:J14"/>
    <mergeCell ref="D15:G15"/>
    <mergeCell ref="I15:J15"/>
    <mergeCell ref="D16:G16"/>
    <mergeCell ref="I16:J16"/>
    <mergeCell ref="D17:G17"/>
    <mergeCell ref="I17:J17"/>
  </mergeCells>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opLeftCell="A19" workbookViewId="0">
      <selection activeCell="J31" sqref="J1:J1048576"/>
    </sheetView>
  </sheetViews>
  <sheetFormatPr defaultRowHeight="13.5"/>
  <cols>
    <col min="1" max="1" width="2.875" style="230" customWidth="1"/>
    <col min="2" max="2" width="4.75" style="230" customWidth="1"/>
    <col min="3" max="3" width="10.875" style="230" customWidth="1"/>
    <col min="4" max="4" width="6" style="230" customWidth="1"/>
    <col min="5" max="5" width="7.625" style="230" customWidth="1"/>
    <col min="6" max="6" width="17.25" style="230" customWidth="1"/>
    <col min="7" max="7" width="19.125" style="230" customWidth="1"/>
    <col min="8" max="8" width="17.875" style="230" customWidth="1"/>
    <col min="9" max="9" width="9" style="230"/>
    <col min="10" max="10" width="6.875" style="230" customWidth="1"/>
    <col min="11" max="11" width="15.625" style="230" customWidth="1"/>
    <col min="12" max="14" width="9" style="230"/>
    <col min="15" max="16" width="9" style="224"/>
  </cols>
  <sheetData>
    <row r="1" spans="1:16" ht="26.25" customHeight="1">
      <c r="A1" s="407" t="s">
        <v>517</v>
      </c>
      <c r="B1" s="407"/>
      <c r="C1" s="407"/>
      <c r="D1" s="407"/>
      <c r="E1" s="407"/>
      <c r="F1" s="407"/>
      <c r="G1" s="407"/>
      <c r="H1" s="407"/>
      <c r="I1" s="407"/>
      <c r="J1" s="407"/>
      <c r="K1" s="407"/>
    </row>
    <row r="2" spans="1:16" ht="51.75" customHeight="1">
      <c r="A2" s="298" t="s">
        <v>600</v>
      </c>
      <c r="B2" s="298"/>
      <c r="C2" s="298"/>
      <c r="D2" s="298"/>
      <c r="E2" s="298"/>
      <c r="F2" s="298"/>
      <c r="G2" s="298"/>
      <c r="H2" s="298"/>
      <c r="I2" s="298"/>
      <c r="J2" s="298"/>
      <c r="K2" s="298"/>
    </row>
    <row r="3" spans="1:16" ht="22.5" customHeight="1">
      <c r="A3" s="408" t="s">
        <v>518</v>
      </c>
      <c r="B3" s="408"/>
      <c r="C3" s="408"/>
      <c r="D3" s="408"/>
      <c r="E3" s="408"/>
      <c r="F3" s="408"/>
      <c r="G3" s="408"/>
      <c r="H3" s="408"/>
      <c r="I3" s="408"/>
      <c r="J3" s="408"/>
      <c r="K3" s="408"/>
    </row>
    <row r="4" spans="1:16" s="227" customFormat="1" ht="30" customHeight="1">
      <c r="A4" s="291" t="s">
        <v>209</v>
      </c>
      <c r="B4" s="291"/>
      <c r="C4" s="291"/>
      <c r="D4" s="291"/>
      <c r="E4" s="291" t="s">
        <v>622</v>
      </c>
      <c r="F4" s="291"/>
      <c r="G4" s="291"/>
      <c r="H4" s="291"/>
      <c r="I4" s="291" t="s">
        <v>210</v>
      </c>
      <c r="J4" s="291"/>
      <c r="K4" s="242" t="s">
        <v>598</v>
      </c>
      <c r="L4" s="231"/>
      <c r="M4" s="231"/>
      <c r="N4" s="231"/>
      <c r="O4" s="226"/>
      <c r="P4" s="226"/>
    </row>
    <row r="5" spans="1:16" s="227" customFormat="1" ht="18" customHeight="1">
      <c r="A5" s="291" t="s">
        <v>211</v>
      </c>
      <c r="B5" s="291"/>
      <c r="C5" s="291"/>
      <c r="D5" s="291"/>
      <c r="E5" s="291" t="s">
        <v>212</v>
      </c>
      <c r="F5" s="291"/>
      <c r="G5" s="291"/>
      <c r="H5" s="291"/>
      <c r="I5" s="291"/>
      <c r="J5" s="291"/>
      <c r="K5" s="291"/>
      <c r="L5" s="231"/>
      <c r="M5" s="231"/>
      <c r="N5" s="231"/>
      <c r="O5" s="226"/>
      <c r="P5" s="226"/>
    </row>
    <row r="6" spans="1:16" s="227" customFormat="1" ht="18" customHeight="1">
      <c r="A6" s="291" t="s">
        <v>213</v>
      </c>
      <c r="B6" s="291"/>
      <c r="C6" s="291"/>
      <c r="D6" s="291"/>
      <c r="E6" s="291" t="s">
        <v>214</v>
      </c>
      <c r="F6" s="291"/>
      <c r="G6" s="291"/>
      <c r="H6" s="291" t="s">
        <v>215</v>
      </c>
      <c r="I6" s="291"/>
      <c r="J6" s="291"/>
      <c r="K6" s="291"/>
      <c r="L6" s="231"/>
      <c r="M6" s="231"/>
      <c r="N6" s="231"/>
      <c r="O6" s="226"/>
      <c r="P6" s="226"/>
    </row>
    <row r="7" spans="1:16" s="227" customFormat="1" ht="18" customHeight="1">
      <c r="A7" s="291" t="s">
        <v>150</v>
      </c>
      <c r="B7" s="291"/>
      <c r="C7" s="291"/>
      <c r="D7" s="291"/>
      <c r="E7" s="291"/>
      <c r="F7" s="291"/>
      <c r="G7" s="242" t="s">
        <v>218</v>
      </c>
      <c r="H7" s="291" t="s">
        <v>275</v>
      </c>
      <c r="I7" s="291"/>
      <c r="J7" s="291" t="s">
        <v>219</v>
      </c>
      <c r="K7" s="291"/>
      <c r="L7" s="231"/>
      <c r="M7" s="231"/>
      <c r="N7" s="231"/>
      <c r="O7" s="226"/>
      <c r="P7" s="226"/>
    </row>
    <row r="8" spans="1:16" s="227" customFormat="1" ht="18" customHeight="1">
      <c r="A8" s="291"/>
      <c r="B8" s="291"/>
      <c r="C8" s="291"/>
      <c r="D8" s="291"/>
      <c r="E8" s="291" t="s">
        <v>157</v>
      </c>
      <c r="F8" s="291"/>
      <c r="G8" s="243">
        <v>948</v>
      </c>
      <c r="H8" s="296">
        <f>H9</f>
        <v>759.75</v>
      </c>
      <c r="I8" s="291"/>
      <c r="J8" s="288">
        <f>H8/G8</f>
        <v>0.80142405063291144</v>
      </c>
      <c r="K8" s="288"/>
      <c r="L8" s="231"/>
      <c r="M8" s="231"/>
      <c r="N8" s="231"/>
      <c r="O8" s="226"/>
      <c r="P8" s="226"/>
    </row>
    <row r="9" spans="1:16" s="227" customFormat="1" ht="18" customHeight="1">
      <c r="A9" s="291"/>
      <c r="B9" s="291"/>
      <c r="C9" s="291"/>
      <c r="D9" s="291"/>
      <c r="E9" s="291" t="s">
        <v>276</v>
      </c>
      <c r="F9" s="291"/>
      <c r="G9" s="243">
        <v>948</v>
      </c>
      <c r="H9" s="296">
        <f>项目资金使用情况!R6</f>
        <v>759.75</v>
      </c>
      <c r="I9" s="291"/>
      <c r="J9" s="288">
        <f>H9/G9</f>
        <v>0.80142405063291144</v>
      </c>
      <c r="K9" s="288"/>
      <c r="L9" s="231"/>
      <c r="M9" s="231"/>
      <c r="N9" s="231"/>
      <c r="O9" s="226"/>
      <c r="P9" s="226"/>
    </row>
    <row r="10" spans="1:16" s="227" customFormat="1" ht="18" customHeight="1">
      <c r="A10" s="291"/>
      <c r="B10" s="291"/>
      <c r="C10" s="291"/>
      <c r="D10" s="291"/>
      <c r="E10" s="291" t="s">
        <v>277</v>
      </c>
      <c r="F10" s="291"/>
      <c r="G10" s="242"/>
      <c r="H10" s="291"/>
      <c r="I10" s="291"/>
      <c r="J10" s="288"/>
      <c r="K10" s="288"/>
      <c r="L10" s="231"/>
      <c r="M10" s="231"/>
      <c r="N10" s="231"/>
      <c r="O10" s="226"/>
      <c r="P10" s="226"/>
    </row>
    <row r="11" spans="1:16" s="227" customFormat="1" ht="40.5" customHeight="1">
      <c r="A11" s="291"/>
      <c r="B11" s="291"/>
      <c r="C11" s="291"/>
      <c r="D11" s="291"/>
      <c r="E11" s="291" t="s">
        <v>278</v>
      </c>
      <c r="F11" s="291"/>
      <c r="G11" s="242"/>
      <c r="H11" s="291"/>
      <c r="I11" s="291"/>
      <c r="J11" s="291"/>
      <c r="K11" s="291"/>
      <c r="L11" s="231"/>
      <c r="M11" s="231"/>
      <c r="N11" s="231"/>
      <c r="O11" s="226"/>
      <c r="P11" s="226"/>
    </row>
    <row r="12" spans="1:16" s="227" customFormat="1" ht="18" customHeight="1">
      <c r="A12" s="409" t="s">
        <v>249</v>
      </c>
      <c r="B12" s="289" t="s">
        <v>250</v>
      </c>
      <c r="C12" s="289"/>
      <c r="D12" s="289"/>
      <c r="E12" s="289"/>
      <c r="F12" s="289"/>
      <c r="G12" s="289"/>
      <c r="H12" s="289" t="s">
        <v>251</v>
      </c>
      <c r="I12" s="289"/>
      <c r="J12" s="289"/>
      <c r="K12" s="289"/>
      <c r="L12" s="231"/>
      <c r="M12" s="231"/>
      <c r="N12" s="231"/>
      <c r="O12" s="226"/>
      <c r="P12" s="226"/>
    </row>
    <row r="13" spans="1:16" ht="131.25" customHeight="1">
      <c r="A13" s="409"/>
      <c r="B13" s="410" t="s">
        <v>583</v>
      </c>
      <c r="C13" s="410"/>
      <c r="D13" s="410"/>
      <c r="E13" s="410"/>
      <c r="F13" s="410"/>
      <c r="G13" s="410"/>
      <c r="H13" s="410" t="s">
        <v>584</v>
      </c>
      <c r="I13" s="410"/>
      <c r="J13" s="410"/>
      <c r="K13" s="410"/>
    </row>
    <row r="14" spans="1:16" ht="27.75" customHeight="1">
      <c r="A14" s="289" t="s">
        <v>223</v>
      </c>
      <c r="B14" s="232" t="s">
        <v>224</v>
      </c>
      <c r="C14" s="232" t="s">
        <v>167</v>
      </c>
      <c r="D14" s="289" t="s">
        <v>168</v>
      </c>
      <c r="E14" s="289"/>
      <c r="F14" s="289"/>
      <c r="G14" s="289"/>
      <c r="H14" s="232" t="s">
        <v>290</v>
      </c>
      <c r="I14" s="291" t="s">
        <v>226</v>
      </c>
      <c r="J14" s="291"/>
      <c r="K14" s="242" t="s">
        <v>227</v>
      </c>
    </row>
    <row r="15" spans="1:16" ht="33" customHeight="1">
      <c r="A15" s="289"/>
      <c r="B15" s="289" t="s">
        <v>228</v>
      </c>
      <c r="C15" s="289" t="s">
        <v>174</v>
      </c>
      <c r="D15" s="290" t="s">
        <v>252</v>
      </c>
      <c r="E15" s="290"/>
      <c r="F15" s="290"/>
      <c r="G15" s="290"/>
      <c r="H15" s="44">
        <v>1</v>
      </c>
      <c r="I15" s="406">
        <v>1</v>
      </c>
      <c r="J15" s="406"/>
      <c r="K15" s="118"/>
    </row>
    <row r="16" spans="1:16" ht="48" customHeight="1">
      <c r="A16" s="289"/>
      <c r="B16" s="289"/>
      <c r="C16" s="289"/>
      <c r="D16" s="290" t="s">
        <v>314</v>
      </c>
      <c r="E16" s="290"/>
      <c r="F16" s="290"/>
      <c r="G16" s="290"/>
      <c r="H16" s="118" t="s">
        <v>253</v>
      </c>
      <c r="I16" s="406">
        <f>J9</f>
        <v>0.80142405063291144</v>
      </c>
      <c r="J16" s="289"/>
      <c r="K16" s="256" t="s">
        <v>443</v>
      </c>
    </row>
    <row r="17" spans="1:13" ht="33" customHeight="1">
      <c r="A17" s="289"/>
      <c r="B17" s="289"/>
      <c r="C17" s="289"/>
      <c r="D17" s="290" t="s">
        <v>321</v>
      </c>
      <c r="E17" s="290"/>
      <c r="F17" s="290"/>
      <c r="G17" s="290"/>
      <c r="H17" s="118" t="s">
        <v>254</v>
      </c>
      <c r="I17" s="406">
        <v>1</v>
      </c>
      <c r="J17" s="406"/>
      <c r="K17" s="118"/>
    </row>
    <row r="18" spans="1:13" ht="33" customHeight="1">
      <c r="A18" s="289"/>
      <c r="B18" s="289"/>
      <c r="C18" s="289" t="s">
        <v>180</v>
      </c>
      <c r="D18" s="290" t="s">
        <v>326</v>
      </c>
      <c r="E18" s="290"/>
      <c r="F18" s="290"/>
      <c r="G18" s="290"/>
      <c r="H18" s="118" t="s">
        <v>255</v>
      </c>
      <c r="I18" s="289" t="s">
        <v>255</v>
      </c>
      <c r="J18" s="289"/>
      <c r="K18" s="118"/>
    </row>
    <row r="19" spans="1:13" ht="33" customHeight="1">
      <c r="A19" s="289"/>
      <c r="B19" s="289"/>
      <c r="C19" s="289"/>
      <c r="D19" s="290" t="s">
        <v>327</v>
      </c>
      <c r="E19" s="290"/>
      <c r="F19" s="290"/>
      <c r="G19" s="290"/>
      <c r="H19" s="118" t="s">
        <v>253</v>
      </c>
      <c r="I19" s="406">
        <v>1</v>
      </c>
      <c r="J19" s="406"/>
      <c r="K19" s="118"/>
    </row>
    <row r="20" spans="1:13" ht="33" customHeight="1">
      <c r="A20" s="289"/>
      <c r="B20" s="289"/>
      <c r="C20" s="289"/>
      <c r="D20" s="290" t="s">
        <v>294</v>
      </c>
      <c r="E20" s="290"/>
      <c r="F20" s="290"/>
      <c r="G20" s="290"/>
      <c r="H20" s="118" t="s">
        <v>256</v>
      </c>
      <c r="I20" s="289" t="s">
        <v>256</v>
      </c>
      <c r="J20" s="289"/>
      <c r="K20" s="118"/>
    </row>
    <row r="21" spans="1:13" ht="57.75" customHeight="1">
      <c r="A21" s="289"/>
      <c r="B21" s="289"/>
      <c r="C21" s="232" t="s">
        <v>183</v>
      </c>
      <c r="D21" s="290" t="s">
        <v>295</v>
      </c>
      <c r="E21" s="290"/>
      <c r="F21" s="290"/>
      <c r="G21" s="290"/>
      <c r="H21" s="232" t="s">
        <v>258</v>
      </c>
      <c r="I21" s="289" t="s">
        <v>444</v>
      </c>
      <c r="J21" s="289"/>
      <c r="K21" s="256" t="s">
        <v>443</v>
      </c>
    </row>
    <row r="22" spans="1:13" ht="27.75" customHeight="1">
      <c r="A22" s="289"/>
      <c r="B22" s="289"/>
      <c r="C22" s="232" t="s">
        <v>185</v>
      </c>
      <c r="D22" s="290" t="s">
        <v>296</v>
      </c>
      <c r="E22" s="290"/>
      <c r="F22" s="290"/>
      <c r="G22" s="290"/>
      <c r="H22" s="44" t="s">
        <v>259</v>
      </c>
      <c r="I22" s="406">
        <v>1</v>
      </c>
      <c r="J22" s="406"/>
      <c r="K22" s="44"/>
    </row>
    <row r="23" spans="1:13" ht="60" customHeight="1">
      <c r="A23" s="289"/>
      <c r="B23" s="289" t="s">
        <v>232</v>
      </c>
      <c r="C23" s="232" t="s">
        <v>589</v>
      </c>
      <c r="D23" s="290" t="s">
        <v>260</v>
      </c>
      <c r="E23" s="290"/>
      <c r="F23" s="290"/>
      <c r="G23" s="290"/>
      <c r="H23" s="233" t="s">
        <v>261</v>
      </c>
      <c r="I23" s="290" t="s">
        <v>261</v>
      </c>
      <c r="J23" s="290"/>
      <c r="K23" s="232"/>
    </row>
    <row r="24" spans="1:13" ht="37.5" customHeight="1">
      <c r="A24" s="289"/>
      <c r="B24" s="289"/>
      <c r="C24" s="289" t="s">
        <v>588</v>
      </c>
      <c r="D24" s="290" t="s">
        <v>262</v>
      </c>
      <c r="E24" s="290"/>
      <c r="F24" s="290"/>
      <c r="G24" s="290"/>
      <c r="H24" s="233" t="s">
        <v>263</v>
      </c>
      <c r="I24" s="290" t="s">
        <v>263</v>
      </c>
      <c r="J24" s="290"/>
      <c r="K24" s="232"/>
    </row>
    <row r="25" spans="1:13" ht="33.75" customHeight="1">
      <c r="A25" s="289"/>
      <c r="B25" s="289"/>
      <c r="C25" s="289"/>
      <c r="D25" s="290" t="s">
        <v>264</v>
      </c>
      <c r="E25" s="290"/>
      <c r="F25" s="290"/>
      <c r="G25" s="290"/>
      <c r="H25" s="233" t="s">
        <v>265</v>
      </c>
      <c r="I25" s="290" t="s">
        <v>265</v>
      </c>
      <c r="J25" s="290"/>
      <c r="K25" s="232"/>
    </row>
    <row r="26" spans="1:13" ht="22.5" customHeight="1">
      <c r="A26" s="289"/>
      <c r="B26" s="289"/>
      <c r="C26" s="289"/>
      <c r="D26" s="290" t="s">
        <v>266</v>
      </c>
      <c r="E26" s="290"/>
      <c r="F26" s="290"/>
      <c r="G26" s="290"/>
      <c r="H26" s="44" t="s">
        <v>254</v>
      </c>
      <c r="I26" s="406">
        <v>0.99990000000000001</v>
      </c>
      <c r="J26" s="406"/>
      <c r="K26" s="44"/>
    </row>
    <row r="27" spans="1:13" ht="35.25" customHeight="1">
      <c r="A27" s="289"/>
      <c r="B27" s="289"/>
      <c r="C27" s="232" t="s">
        <v>587</v>
      </c>
      <c r="D27" s="290" t="s">
        <v>267</v>
      </c>
      <c r="E27" s="290"/>
      <c r="F27" s="290"/>
      <c r="G27" s="290"/>
      <c r="H27" s="233" t="s">
        <v>268</v>
      </c>
      <c r="I27" s="290" t="s">
        <v>268</v>
      </c>
      <c r="J27" s="290"/>
      <c r="K27" s="232"/>
    </row>
    <row r="28" spans="1:13" ht="30" customHeight="1">
      <c r="A28" s="289"/>
      <c r="B28" s="289"/>
      <c r="C28" s="232" t="s">
        <v>586</v>
      </c>
      <c r="D28" s="290" t="s">
        <v>270</v>
      </c>
      <c r="E28" s="290"/>
      <c r="F28" s="290"/>
      <c r="G28" s="290"/>
      <c r="H28" s="232" t="s">
        <v>271</v>
      </c>
      <c r="I28" s="289" t="s">
        <v>271</v>
      </c>
      <c r="J28" s="289"/>
      <c r="K28" s="232"/>
    </row>
    <row r="29" spans="1:13" ht="48" customHeight="1">
      <c r="A29" s="289"/>
      <c r="B29" s="232" t="s">
        <v>201</v>
      </c>
      <c r="C29" s="232" t="s">
        <v>585</v>
      </c>
      <c r="D29" s="290" t="s">
        <v>272</v>
      </c>
      <c r="E29" s="290"/>
      <c r="F29" s="290"/>
      <c r="G29" s="290"/>
      <c r="H29" s="44" t="s">
        <v>253</v>
      </c>
      <c r="I29" s="289" t="s">
        <v>445</v>
      </c>
      <c r="J29" s="289"/>
      <c r="K29" s="44"/>
    </row>
    <row r="30" spans="1:13" ht="30" customHeight="1">
      <c r="A30" s="242" t="s">
        <v>247</v>
      </c>
      <c r="B30" s="373" t="s">
        <v>163</v>
      </c>
      <c r="C30" s="373"/>
      <c r="D30" s="373"/>
      <c r="E30" s="373"/>
      <c r="F30" s="373"/>
      <c r="G30" s="373"/>
      <c r="H30" s="373"/>
      <c r="I30" s="373"/>
      <c r="J30" s="373"/>
      <c r="K30" s="373"/>
    </row>
    <row r="31" spans="1:13">
      <c r="A31" s="231"/>
      <c r="B31" s="231"/>
      <c r="C31" s="231"/>
      <c r="D31" s="124"/>
      <c r="E31" s="124"/>
      <c r="F31" s="124"/>
      <c r="G31" s="124"/>
      <c r="H31" s="231"/>
      <c r="I31" s="231"/>
      <c r="J31" s="231"/>
      <c r="K31" s="231"/>
    </row>
    <row r="32" spans="1:13" ht="84" customHeight="1">
      <c r="A32" s="239"/>
      <c r="B32" s="239"/>
      <c r="C32" s="239"/>
      <c r="D32" s="240"/>
      <c r="E32" s="240"/>
      <c r="F32" s="240"/>
      <c r="G32" s="240"/>
      <c r="H32" s="240"/>
      <c r="I32" s="240"/>
      <c r="J32" s="240"/>
      <c r="K32" s="239"/>
      <c r="L32" s="241"/>
      <c r="M32" s="241"/>
    </row>
    <row r="33" spans="1:13">
      <c r="A33" s="239"/>
      <c r="B33" s="239"/>
      <c r="C33" s="239"/>
      <c r="D33" s="240"/>
      <c r="E33" s="240"/>
      <c r="F33" s="240"/>
      <c r="G33" s="240"/>
      <c r="H33" s="240"/>
      <c r="I33" s="240"/>
      <c r="J33" s="240"/>
      <c r="K33" s="239"/>
      <c r="L33" s="241"/>
      <c r="M33" s="241"/>
    </row>
    <row r="34" spans="1:13">
      <c r="A34" s="239"/>
      <c r="B34" s="239"/>
      <c r="C34" s="239"/>
      <c r="D34" s="240"/>
      <c r="E34" s="240"/>
      <c r="F34" s="240"/>
      <c r="G34" s="240"/>
      <c r="H34" s="239"/>
      <c r="I34" s="239"/>
      <c r="J34" s="239"/>
      <c r="K34" s="239"/>
      <c r="L34" s="241"/>
      <c r="M34" s="241"/>
    </row>
    <row r="35" spans="1:13">
      <c r="A35" s="239"/>
      <c r="B35" s="239"/>
      <c r="C35" s="239"/>
      <c r="D35" s="240"/>
      <c r="E35" s="240"/>
      <c r="F35" s="240"/>
      <c r="G35" s="240"/>
      <c r="H35" s="240"/>
      <c r="I35" s="240"/>
      <c r="J35" s="240"/>
      <c r="K35" s="239"/>
      <c r="L35" s="241"/>
      <c r="M35" s="241"/>
    </row>
    <row r="36" spans="1:13">
      <c r="A36" s="239"/>
      <c r="B36" s="239"/>
      <c r="C36" s="239"/>
      <c r="D36" s="240"/>
      <c r="E36" s="240"/>
      <c r="F36" s="240"/>
      <c r="G36" s="240"/>
      <c r="H36" s="239"/>
      <c r="I36" s="239"/>
      <c r="J36" s="239"/>
      <c r="K36" s="239"/>
      <c r="L36" s="241"/>
      <c r="M36" s="241"/>
    </row>
    <row r="37" spans="1:13">
      <c r="A37" s="239"/>
      <c r="B37" s="239"/>
      <c r="C37" s="239"/>
      <c r="D37" s="240"/>
      <c r="E37" s="240"/>
      <c r="F37" s="240"/>
      <c r="G37" s="240"/>
      <c r="H37" s="240"/>
      <c r="I37" s="240"/>
      <c r="J37" s="240"/>
      <c r="K37" s="239"/>
      <c r="L37" s="241"/>
      <c r="M37" s="241"/>
    </row>
    <row r="38" spans="1:13">
      <c r="A38" s="239"/>
      <c r="B38" s="239"/>
      <c r="C38" s="239"/>
      <c r="D38" s="240"/>
      <c r="E38" s="240"/>
      <c r="F38" s="240"/>
      <c r="G38" s="240"/>
      <c r="H38" s="239"/>
      <c r="I38" s="239"/>
      <c r="J38" s="239"/>
      <c r="K38" s="239"/>
      <c r="L38" s="241"/>
      <c r="M38" s="241"/>
    </row>
    <row r="39" spans="1:13">
      <c r="A39" s="239"/>
      <c r="B39" s="239"/>
      <c r="C39" s="239"/>
      <c r="D39" s="240"/>
      <c r="E39" s="240"/>
      <c r="F39" s="240"/>
      <c r="G39" s="240"/>
      <c r="H39" s="239"/>
      <c r="I39" s="239"/>
      <c r="J39" s="239"/>
      <c r="K39" s="239"/>
      <c r="L39" s="241"/>
      <c r="M39" s="241"/>
    </row>
    <row r="40" spans="1:13" ht="27.75" customHeight="1">
      <c r="A40" s="241"/>
      <c r="B40" s="322"/>
      <c r="C40" s="322"/>
      <c r="D40" s="322"/>
      <c r="E40" s="322"/>
      <c r="F40" s="322"/>
      <c r="G40" s="322"/>
      <c r="H40" s="322"/>
      <c r="I40" s="322"/>
      <c r="J40" s="322"/>
      <c r="K40" s="322"/>
      <c r="L40" s="241"/>
      <c r="M40" s="241"/>
    </row>
    <row r="41" spans="1:13">
      <c r="A41" s="241"/>
      <c r="B41" s="241"/>
      <c r="C41" s="241"/>
      <c r="D41" s="241"/>
      <c r="E41" s="241"/>
      <c r="F41" s="241"/>
      <c r="G41" s="241"/>
      <c r="H41" s="241"/>
      <c r="I41" s="241"/>
      <c r="J41" s="241"/>
      <c r="K41" s="241"/>
      <c r="L41" s="241"/>
      <c r="M41" s="241"/>
    </row>
    <row r="42" spans="1:13">
      <c r="A42" s="241"/>
      <c r="B42" s="241"/>
      <c r="C42" s="241"/>
      <c r="D42" s="241"/>
      <c r="E42" s="241"/>
      <c r="F42" s="241"/>
      <c r="G42" s="241"/>
      <c r="H42" s="241"/>
      <c r="I42" s="241"/>
      <c r="J42" s="241"/>
      <c r="K42" s="241"/>
      <c r="L42" s="241"/>
      <c r="M42" s="241"/>
    </row>
    <row r="43" spans="1:13">
      <c r="A43" s="241"/>
      <c r="B43" s="241"/>
      <c r="C43" s="241"/>
      <c r="D43" s="241"/>
      <c r="E43" s="241"/>
      <c r="F43" s="241"/>
      <c r="G43" s="241"/>
      <c r="H43" s="241"/>
      <c r="I43" s="241"/>
      <c r="J43" s="241"/>
      <c r="K43" s="241"/>
      <c r="L43" s="241"/>
      <c r="M43" s="241"/>
    </row>
    <row r="44" spans="1:13">
      <c r="A44" s="241"/>
      <c r="B44" s="241"/>
      <c r="C44" s="241"/>
      <c r="D44" s="241"/>
      <c r="E44" s="241"/>
      <c r="F44" s="241"/>
      <c r="G44" s="241"/>
      <c r="H44" s="241"/>
      <c r="I44" s="241"/>
      <c r="J44" s="241"/>
      <c r="K44" s="241"/>
      <c r="L44" s="241"/>
      <c r="M44" s="241"/>
    </row>
    <row r="45" spans="1:13">
      <c r="A45" s="241"/>
      <c r="B45" s="241"/>
      <c r="C45" s="241"/>
      <c r="D45" s="241"/>
      <c r="E45" s="241"/>
      <c r="F45" s="241"/>
      <c r="G45" s="241"/>
      <c r="H45" s="241"/>
      <c r="I45" s="241"/>
      <c r="J45" s="241"/>
      <c r="K45" s="241"/>
      <c r="L45" s="241"/>
      <c r="M45" s="241"/>
    </row>
    <row r="46" spans="1:13">
      <c r="A46" s="241"/>
      <c r="B46" s="241"/>
      <c r="C46" s="241"/>
      <c r="D46" s="241"/>
      <c r="E46" s="241"/>
      <c r="F46" s="241"/>
      <c r="G46" s="241"/>
      <c r="H46" s="241"/>
      <c r="I46" s="241"/>
      <c r="J46" s="241"/>
      <c r="K46" s="241"/>
      <c r="L46" s="241"/>
      <c r="M46" s="241"/>
    </row>
    <row r="47" spans="1:13">
      <c r="A47" s="241"/>
      <c r="B47" s="241"/>
      <c r="C47" s="241"/>
      <c r="D47" s="241"/>
      <c r="E47" s="241"/>
      <c r="F47" s="241"/>
      <c r="G47" s="241"/>
      <c r="H47" s="241"/>
      <c r="I47" s="241"/>
      <c r="J47" s="241"/>
      <c r="K47" s="241"/>
      <c r="L47" s="241"/>
      <c r="M47" s="241"/>
    </row>
  </sheetData>
  <mergeCells count="73">
    <mergeCell ref="B40:K40"/>
    <mergeCell ref="B30:K30"/>
    <mergeCell ref="A12:A13"/>
    <mergeCell ref="B12:G12"/>
    <mergeCell ref="H12:K12"/>
    <mergeCell ref="B13:G13"/>
    <mergeCell ref="H13:K13"/>
    <mergeCell ref="D14:G14"/>
    <mergeCell ref="D15:G15"/>
    <mergeCell ref="D16:G16"/>
    <mergeCell ref="D17:G17"/>
    <mergeCell ref="D18:G18"/>
    <mergeCell ref="A14:A29"/>
    <mergeCell ref="I14:J14"/>
    <mergeCell ref="B15:B22"/>
    <mergeCell ref="C15:C17"/>
    <mergeCell ref="A1:K1"/>
    <mergeCell ref="A6:D6"/>
    <mergeCell ref="E6:G6"/>
    <mergeCell ref="H6:I6"/>
    <mergeCell ref="J6:K6"/>
    <mergeCell ref="A5:D5"/>
    <mergeCell ref="A2:K2"/>
    <mergeCell ref="A4:D4"/>
    <mergeCell ref="E4:H4"/>
    <mergeCell ref="I4:J4"/>
    <mergeCell ref="E5:K5"/>
    <mergeCell ref="A3:K3"/>
    <mergeCell ref="H7:I7"/>
    <mergeCell ref="J7:K7"/>
    <mergeCell ref="A7:D11"/>
    <mergeCell ref="E7:F7"/>
    <mergeCell ref="E8:F8"/>
    <mergeCell ref="E9:F9"/>
    <mergeCell ref="E10:F10"/>
    <mergeCell ref="H10:I10"/>
    <mergeCell ref="J10:K10"/>
    <mergeCell ref="E11:F11"/>
    <mergeCell ref="H11:I11"/>
    <mergeCell ref="J11:K11"/>
    <mergeCell ref="H8:I8"/>
    <mergeCell ref="J8:K8"/>
    <mergeCell ref="H9:I9"/>
    <mergeCell ref="J9:K9"/>
    <mergeCell ref="I15:J15"/>
    <mergeCell ref="I16:J16"/>
    <mergeCell ref="I17:J17"/>
    <mergeCell ref="C18:C20"/>
    <mergeCell ref="I18:J18"/>
    <mergeCell ref="I19:J19"/>
    <mergeCell ref="I20:J20"/>
    <mergeCell ref="D19:G19"/>
    <mergeCell ref="D20:G20"/>
    <mergeCell ref="I21:J21"/>
    <mergeCell ref="I22:J22"/>
    <mergeCell ref="B23:B28"/>
    <mergeCell ref="I23:J23"/>
    <mergeCell ref="C24:C26"/>
    <mergeCell ref="I28:J28"/>
    <mergeCell ref="D21:G21"/>
    <mergeCell ref="D22:G22"/>
    <mergeCell ref="D23:G23"/>
    <mergeCell ref="D24:G24"/>
    <mergeCell ref="D25:G25"/>
    <mergeCell ref="D26:G26"/>
    <mergeCell ref="D27:G27"/>
    <mergeCell ref="D28:G28"/>
    <mergeCell ref="D29:G29"/>
    <mergeCell ref="I29:J29"/>
    <mergeCell ref="I24:J24"/>
    <mergeCell ref="I25:J25"/>
    <mergeCell ref="I26:J26"/>
    <mergeCell ref="I27:J27"/>
  </mergeCells>
  <phoneticPr fontId="30" type="noConversion"/>
  <printOptions horizontalCentered="1"/>
  <pageMargins left="0" right="0" top="0.55118110236220474" bottom="0.55118110236220474" header="0.31496062992125984" footer="0.31496062992125984"/>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workbookViewId="0">
      <selection activeCell="H9" sqref="H9:I9"/>
    </sheetView>
  </sheetViews>
  <sheetFormatPr defaultRowHeight="13.5"/>
  <cols>
    <col min="1" max="1" width="3.375" style="224" customWidth="1"/>
    <col min="2" max="2" width="6.25" style="224" customWidth="1"/>
    <col min="3" max="3" width="8.125" style="224" customWidth="1"/>
    <col min="4" max="4" width="5.375" style="224" customWidth="1"/>
    <col min="5" max="5" width="10.375" style="224" customWidth="1"/>
    <col min="6" max="6" width="13.5" style="224" customWidth="1"/>
    <col min="7" max="7" width="15.125" style="224" customWidth="1"/>
    <col min="8" max="8" width="18.5" style="224" customWidth="1"/>
    <col min="9" max="9" width="11.625" style="224" customWidth="1"/>
    <col min="10" max="10" width="8" style="224" customWidth="1"/>
    <col min="11" max="11" width="20.875" style="224" customWidth="1"/>
    <col min="12" max="16" width="9" style="224"/>
  </cols>
  <sheetData>
    <row r="1" spans="1:16" ht="26.25" customHeight="1">
      <c r="A1" s="367" t="s">
        <v>520</v>
      </c>
      <c r="B1" s="367"/>
      <c r="C1" s="367"/>
      <c r="D1" s="367"/>
      <c r="E1" s="367"/>
      <c r="F1" s="367"/>
      <c r="G1" s="367"/>
      <c r="H1" s="367"/>
      <c r="I1" s="367"/>
      <c r="J1" s="367"/>
      <c r="K1" s="367"/>
    </row>
    <row r="2" spans="1:16" ht="29.25" customHeight="1">
      <c r="A2" s="364" t="s">
        <v>619</v>
      </c>
      <c r="B2" s="364"/>
      <c r="C2" s="364"/>
      <c r="D2" s="364"/>
      <c r="E2" s="364"/>
      <c r="F2" s="364"/>
      <c r="G2" s="364"/>
      <c r="H2" s="364"/>
      <c r="I2" s="364"/>
      <c r="J2" s="364"/>
      <c r="K2" s="364"/>
    </row>
    <row r="3" spans="1:16" ht="19.5" customHeight="1">
      <c r="A3" s="416" t="s">
        <v>519</v>
      </c>
      <c r="B3" s="416"/>
      <c r="C3" s="416"/>
      <c r="D3" s="416"/>
      <c r="E3" s="416"/>
      <c r="F3" s="416"/>
      <c r="G3" s="416"/>
      <c r="H3" s="416"/>
      <c r="I3" s="416"/>
      <c r="J3" s="416"/>
      <c r="K3" s="416"/>
    </row>
    <row r="4" spans="1:16" s="227" customFormat="1" ht="27.75" customHeight="1">
      <c r="A4" s="377" t="s">
        <v>209</v>
      </c>
      <c r="B4" s="377"/>
      <c r="C4" s="377"/>
      <c r="D4" s="377"/>
      <c r="E4" s="377" t="s">
        <v>621</v>
      </c>
      <c r="F4" s="377"/>
      <c r="G4" s="377"/>
      <c r="H4" s="377"/>
      <c r="I4" s="377" t="s">
        <v>210</v>
      </c>
      <c r="J4" s="377"/>
      <c r="K4" s="219" t="s">
        <v>598</v>
      </c>
      <c r="L4" s="226"/>
      <c r="M4" s="226"/>
      <c r="N4" s="226"/>
      <c r="O4" s="226"/>
      <c r="P4" s="226"/>
    </row>
    <row r="5" spans="1:16" s="227" customFormat="1" ht="25.5" customHeight="1">
      <c r="A5" s="377" t="s">
        <v>211</v>
      </c>
      <c r="B5" s="377"/>
      <c r="C5" s="377"/>
      <c r="D5" s="377"/>
      <c r="E5" s="377" t="s">
        <v>212</v>
      </c>
      <c r="F5" s="377"/>
      <c r="G5" s="377"/>
      <c r="H5" s="377"/>
      <c r="I5" s="377"/>
      <c r="J5" s="377"/>
      <c r="K5" s="377"/>
      <c r="L5" s="226"/>
      <c r="M5" s="226"/>
      <c r="N5" s="226"/>
      <c r="O5" s="226"/>
      <c r="P5" s="226"/>
    </row>
    <row r="6" spans="1:16" s="227" customFormat="1" ht="25.5" customHeight="1">
      <c r="A6" s="377" t="s">
        <v>213</v>
      </c>
      <c r="B6" s="377"/>
      <c r="C6" s="377"/>
      <c r="D6" s="377"/>
      <c r="E6" s="377" t="s">
        <v>590</v>
      </c>
      <c r="F6" s="377"/>
      <c r="G6" s="377"/>
      <c r="H6" s="377" t="s">
        <v>215</v>
      </c>
      <c r="I6" s="377"/>
      <c r="J6" s="377" t="s">
        <v>450</v>
      </c>
      <c r="K6" s="377"/>
      <c r="L6" s="226"/>
      <c r="M6" s="226"/>
      <c r="N6" s="226"/>
      <c r="O6" s="226"/>
      <c r="P6" s="226"/>
    </row>
    <row r="7" spans="1:16" s="227" customFormat="1" ht="33.75" customHeight="1">
      <c r="A7" s="377" t="s">
        <v>150</v>
      </c>
      <c r="B7" s="377"/>
      <c r="C7" s="377"/>
      <c r="D7" s="377"/>
      <c r="E7" s="377"/>
      <c r="F7" s="377"/>
      <c r="G7" s="220" t="s">
        <v>218</v>
      </c>
      <c r="H7" s="377" t="s">
        <v>275</v>
      </c>
      <c r="I7" s="377"/>
      <c r="J7" s="377" t="s">
        <v>219</v>
      </c>
      <c r="K7" s="377"/>
      <c r="L7" s="226"/>
      <c r="M7" s="226"/>
      <c r="N7" s="226"/>
      <c r="O7" s="226"/>
      <c r="P7" s="226"/>
    </row>
    <row r="8" spans="1:16" s="227" customFormat="1" ht="25.5" customHeight="1">
      <c r="A8" s="377"/>
      <c r="B8" s="377"/>
      <c r="C8" s="377"/>
      <c r="D8" s="377"/>
      <c r="E8" s="377" t="s">
        <v>157</v>
      </c>
      <c r="F8" s="377"/>
      <c r="G8" s="46">
        <f>G9</f>
        <v>1361</v>
      </c>
      <c r="H8" s="419">
        <f>H9</f>
        <v>878.95999999999992</v>
      </c>
      <c r="I8" s="377"/>
      <c r="J8" s="384">
        <f>H8/G8</f>
        <v>0.64581925055106537</v>
      </c>
      <c r="K8" s="384"/>
      <c r="L8" s="226"/>
      <c r="M8" s="226"/>
      <c r="N8" s="226"/>
      <c r="O8" s="226"/>
      <c r="P8" s="226"/>
    </row>
    <row r="9" spans="1:16" s="227" customFormat="1" ht="25.5" customHeight="1">
      <c r="A9" s="377"/>
      <c r="B9" s="377"/>
      <c r="C9" s="377"/>
      <c r="D9" s="377"/>
      <c r="E9" s="377" t="s">
        <v>276</v>
      </c>
      <c r="F9" s="377"/>
      <c r="G9" s="46">
        <f>项目汇总收支情况!D11</f>
        <v>1361</v>
      </c>
      <c r="H9" s="385">
        <f>项目资金使用情况!U6</f>
        <v>878.95999999999992</v>
      </c>
      <c r="I9" s="386"/>
      <c r="J9" s="384">
        <f>H9/G9</f>
        <v>0.64581925055106537</v>
      </c>
      <c r="K9" s="384"/>
      <c r="L9" s="226"/>
      <c r="M9" s="226"/>
      <c r="N9" s="226"/>
      <c r="O9" s="226"/>
      <c r="P9" s="226"/>
    </row>
    <row r="10" spans="1:16" s="227" customFormat="1" ht="25.5" customHeight="1">
      <c r="A10" s="377"/>
      <c r="B10" s="377"/>
      <c r="C10" s="377"/>
      <c r="D10" s="377"/>
      <c r="E10" s="377" t="s">
        <v>277</v>
      </c>
      <c r="F10" s="377"/>
      <c r="G10" s="220"/>
      <c r="H10" s="377"/>
      <c r="I10" s="377"/>
      <c r="J10" s="384"/>
      <c r="K10" s="384"/>
      <c r="L10" s="226"/>
      <c r="M10" s="226"/>
      <c r="N10" s="226"/>
      <c r="O10" s="226"/>
      <c r="P10" s="226"/>
    </row>
    <row r="11" spans="1:16" s="227" customFormat="1" ht="32.25" customHeight="1">
      <c r="A11" s="377"/>
      <c r="B11" s="377"/>
      <c r="C11" s="377"/>
      <c r="D11" s="377"/>
      <c r="E11" s="377" t="s">
        <v>278</v>
      </c>
      <c r="F11" s="377"/>
      <c r="G11" s="220"/>
      <c r="H11" s="377"/>
      <c r="I11" s="377"/>
      <c r="J11" s="377"/>
      <c r="K11" s="377"/>
      <c r="L11" s="226"/>
      <c r="M11" s="226"/>
      <c r="N11" s="226"/>
      <c r="O11" s="226"/>
      <c r="P11" s="226"/>
    </row>
    <row r="12" spans="1:16" s="227" customFormat="1" ht="25.5" customHeight="1">
      <c r="A12" s="412" t="s">
        <v>249</v>
      </c>
      <c r="B12" s="394" t="s">
        <v>250</v>
      </c>
      <c r="C12" s="394"/>
      <c r="D12" s="394"/>
      <c r="E12" s="394"/>
      <c r="F12" s="394"/>
      <c r="G12" s="394"/>
      <c r="H12" s="394" t="s">
        <v>251</v>
      </c>
      <c r="I12" s="394"/>
      <c r="J12" s="394"/>
      <c r="K12" s="394"/>
      <c r="L12" s="226"/>
      <c r="M12" s="226"/>
      <c r="N12" s="226"/>
      <c r="O12" s="226"/>
      <c r="P12" s="226"/>
    </row>
    <row r="13" spans="1:16" ht="113.25" customHeight="1">
      <c r="A13" s="412"/>
      <c r="B13" s="413" t="s">
        <v>591</v>
      </c>
      <c r="C13" s="413"/>
      <c r="D13" s="413"/>
      <c r="E13" s="413"/>
      <c r="F13" s="413"/>
      <c r="G13" s="413"/>
      <c r="H13" s="413" t="s">
        <v>592</v>
      </c>
      <c r="I13" s="413"/>
      <c r="J13" s="413"/>
      <c r="K13" s="413"/>
    </row>
    <row r="14" spans="1:16" ht="27">
      <c r="A14" s="394" t="s">
        <v>223</v>
      </c>
      <c r="B14" s="221" t="s">
        <v>224</v>
      </c>
      <c r="C14" s="221" t="s">
        <v>167</v>
      </c>
      <c r="D14" s="394" t="s">
        <v>168</v>
      </c>
      <c r="E14" s="394"/>
      <c r="F14" s="394"/>
      <c r="G14" s="394"/>
      <c r="H14" s="220" t="s">
        <v>225</v>
      </c>
      <c r="I14" s="377" t="s">
        <v>226</v>
      </c>
      <c r="J14" s="377"/>
      <c r="K14" s="220" t="s">
        <v>227</v>
      </c>
    </row>
    <row r="15" spans="1:16" ht="13.5" customHeight="1">
      <c r="A15" s="394"/>
      <c r="B15" s="394" t="s">
        <v>228</v>
      </c>
      <c r="C15" s="394" t="s">
        <v>174</v>
      </c>
      <c r="D15" s="394" t="s">
        <v>446</v>
      </c>
      <c r="E15" s="394"/>
      <c r="F15" s="394"/>
      <c r="G15" s="394"/>
      <c r="H15" s="195">
        <v>1</v>
      </c>
      <c r="I15" s="414">
        <v>1</v>
      </c>
      <c r="J15" s="414"/>
      <c r="K15" s="195"/>
    </row>
    <row r="16" spans="1:16" ht="13.5" customHeight="1">
      <c r="A16" s="394"/>
      <c r="B16" s="394"/>
      <c r="C16" s="394"/>
      <c r="D16" s="394" t="s">
        <v>447</v>
      </c>
      <c r="E16" s="394"/>
      <c r="F16" s="394"/>
      <c r="G16" s="394"/>
      <c r="H16" s="195" t="s">
        <v>449</v>
      </c>
      <c r="I16" s="414">
        <v>1</v>
      </c>
      <c r="J16" s="414"/>
      <c r="K16" s="195"/>
    </row>
    <row r="17" spans="1:11" ht="13.5" customHeight="1">
      <c r="A17" s="394"/>
      <c r="B17" s="394"/>
      <c r="C17" s="394"/>
      <c r="D17" s="394" t="s">
        <v>448</v>
      </c>
      <c r="E17" s="394"/>
      <c r="F17" s="394"/>
      <c r="G17" s="394"/>
      <c r="H17" s="195" t="s">
        <v>253</v>
      </c>
      <c r="I17" s="394" t="s">
        <v>253</v>
      </c>
      <c r="J17" s="394"/>
      <c r="K17" s="195"/>
    </row>
    <row r="18" spans="1:11" ht="23.25" customHeight="1">
      <c r="A18" s="394"/>
      <c r="B18" s="394"/>
      <c r="C18" s="394"/>
      <c r="D18" s="394" t="s">
        <v>521</v>
      </c>
      <c r="E18" s="394"/>
      <c r="F18" s="394"/>
      <c r="G18" s="394"/>
      <c r="H18" s="195" t="s">
        <v>254</v>
      </c>
      <c r="I18" s="394" t="s">
        <v>254</v>
      </c>
      <c r="J18" s="394"/>
      <c r="K18" s="195"/>
    </row>
    <row r="19" spans="1:11" ht="15" customHeight="1">
      <c r="A19" s="394"/>
      <c r="B19" s="394"/>
      <c r="C19" s="394" t="s">
        <v>180</v>
      </c>
      <c r="D19" s="394" t="s">
        <v>323</v>
      </c>
      <c r="E19" s="394"/>
      <c r="F19" s="394"/>
      <c r="G19" s="394"/>
      <c r="H19" s="45" t="s">
        <v>255</v>
      </c>
      <c r="I19" s="394" t="s">
        <v>255</v>
      </c>
      <c r="J19" s="394"/>
      <c r="K19" s="45"/>
    </row>
    <row r="20" spans="1:11" ht="68.25" customHeight="1">
      <c r="A20" s="394"/>
      <c r="B20" s="394"/>
      <c r="C20" s="394"/>
      <c r="D20" s="394" t="s">
        <v>531</v>
      </c>
      <c r="E20" s="394"/>
      <c r="F20" s="394"/>
      <c r="G20" s="394"/>
      <c r="H20" s="195" t="s">
        <v>532</v>
      </c>
      <c r="I20" s="411" t="s">
        <v>533</v>
      </c>
      <c r="J20" s="415"/>
      <c r="K20" s="229"/>
    </row>
    <row r="21" spans="1:11" ht="27" customHeight="1">
      <c r="A21" s="394"/>
      <c r="B21" s="394"/>
      <c r="C21" s="394"/>
      <c r="D21" s="394" t="s">
        <v>325</v>
      </c>
      <c r="E21" s="394"/>
      <c r="F21" s="394"/>
      <c r="G21" s="394"/>
      <c r="H21" s="45" t="s">
        <v>256</v>
      </c>
      <c r="I21" s="394" t="s">
        <v>256</v>
      </c>
      <c r="J21" s="394"/>
      <c r="K21" s="45"/>
    </row>
    <row r="22" spans="1:11" ht="27" customHeight="1">
      <c r="A22" s="394"/>
      <c r="B22" s="394"/>
      <c r="C22" s="221" t="s">
        <v>183</v>
      </c>
      <c r="D22" s="394" t="s">
        <v>257</v>
      </c>
      <c r="E22" s="394"/>
      <c r="F22" s="394"/>
      <c r="G22" s="394"/>
      <c r="H22" s="221" t="s">
        <v>258</v>
      </c>
      <c r="I22" s="394" t="s">
        <v>258</v>
      </c>
      <c r="J22" s="394"/>
      <c r="K22" s="221"/>
    </row>
    <row r="23" spans="1:11" ht="40.5">
      <c r="A23" s="394"/>
      <c r="B23" s="394"/>
      <c r="C23" s="221" t="s">
        <v>185</v>
      </c>
      <c r="D23" s="394" t="s">
        <v>548</v>
      </c>
      <c r="E23" s="394"/>
      <c r="F23" s="394"/>
      <c r="G23" s="394"/>
      <c r="H23" s="195">
        <v>1</v>
      </c>
      <c r="I23" s="411">
        <v>0.64581925055106504</v>
      </c>
      <c r="J23" s="411"/>
      <c r="K23" s="257" t="s">
        <v>528</v>
      </c>
    </row>
    <row r="24" spans="1:11" ht="60" customHeight="1">
      <c r="A24" s="394"/>
      <c r="B24" s="394" t="s">
        <v>232</v>
      </c>
      <c r="C24" s="221" t="s">
        <v>589</v>
      </c>
      <c r="D24" s="394" t="s">
        <v>260</v>
      </c>
      <c r="E24" s="394"/>
      <c r="F24" s="394"/>
      <c r="G24" s="394"/>
      <c r="H24" s="222" t="s">
        <v>261</v>
      </c>
      <c r="I24" s="403" t="s">
        <v>261</v>
      </c>
      <c r="J24" s="403"/>
      <c r="K24" s="221"/>
    </row>
    <row r="25" spans="1:11" ht="36" customHeight="1">
      <c r="A25" s="394"/>
      <c r="B25" s="394"/>
      <c r="C25" s="394" t="s">
        <v>588</v>
      </c>
      <c r="D25" s="394" t="s">
        <v>262</v>
      </c>
      <c r="E25" s="394"/>
      <c r="F25" s="394"/>
      <c r="G25" s="394"/>
      <c r="H25" s="222" t="s">
        <v>263</v>
      </c>
      <c r="I25" s="403" t="s">
        <v>263</v>
      </c>
      <c r="J25" s="403"/>
      <c r="K25" s="221"/>
    </row>
    <row r="26" spans="1:11" ht="27.75" customHeight="1">
      <c r="A26" s="394"/>
      <c r="B26" s="394"/>
      <c r="C26" s="394"/>
      <c r="D26" s="394" t="s">
        <v>264</v>
      </c>
      <c r="E26" s="394"/>
      <c r="F26" s="394"/>
      <c r="G26" s="394"/>
      <c r="H26" s="222" t="s">
        <v>265</v>
      </c>
      <c r="I26" s="403" t="s">
        <v>265</v>
      </c>
      <c r="J26" s="403"/>
      <c r="K26" s="221"/>
    </row>
    <row r="27" spans="1:11" ht="23.25" customHeight="1">
      <c r="A27" s="394"/>
      <c r="B27" s="394"/>
      <c r="C27" s="394"/>
      <c r="D27" s="394" t="s">
        <v>266</v>
      </c>
      <c r="E27" s="394"/>
      <c r="F27" s="394"/>
      <c r="G27" s="394"/>
      <c r="H27" s="195" t="s">
        <v>254</v>
      </c>
      <c r="I27" s="394" t="s">
        <v>254</v>
      </c>
      <c r="J27" s="394"/>
      <c r="K27" s="195"/>
    </row>
    <row r="28" spans="1:11" ht="36.75" customHeight="1">
      <c r="A28" s="394"/>
      <c r="B28" s="394"/>
      <c r="C28" s="221" t="s">
        <v>587</v>
      </c>
      <c r="D28" s="394" t="s">
        <v>267</v>
      </c>
      <c r="E28" s="394"/>
      <c r="F28" s="394"/>
      <c r="G28" s="394"/>
      <c r="H28" s="222" t="s">
        <v>268</v>
      </c>
      <c r="I28" s="403" t="s">
        <v>268</v>
      </c>
      <c r="J28" s="403"/>
      <c r="K28" s="221"/>
    </row>
    <row r="29" spans="1:11" ht="37.5" customHeight="1">
      <c r="A29" s="394"/>
      <c r="B29" s="394"/>
      <c r="C29" s="221" t="s">
        <v>269</v>
      </c>
      <c r="D29" s="394" t="s">
        <v>270</v>
      </c>
      <c r="E29" s="394"/>
      <c r="F29" s="394"/>
      <c r="G29" s="394"/>
      <c r="H29" s="221" t="s">
        <v>271</v>
      </c>
      <c r="I29" s="394" t="s">
        <v>271</v>
      </c>
      <c r="J29" s="394"/>
      <c r="K29" s="221"/>
    </row>
    <row r="30" spans="1:11" ht="42" customHeight="1">
      <c r="A30" s="394"/>
      <c r="B30" s="221" t="s">
        <v>201</v>
      </c>
      <c r="C30" s="221" t="s">
        <v>585</v>
      </c>
      <c r="D30" s="394" t="s">
        <v>273</v>
      </c>
      <c r="E30" s="394"/>
      <c r="F30" s="394"/>
      <c r="G30" s="394"/>
      <c r="H30" s="195" t="s">
        <v>550</v>
      </c>
      <c r="I30" s="394" t="s">
        <v>253</v>
      </c>
      <c r="J30" s="394"/>
      <c r="K30" s="195"/>
    </row>
    <row r="31" spans="1:11" ht="44.25" customHeight="1">
      <c r="A31" s="223" t="s">
        <v>247</v>
      </c>
      <c r="B31" s="418" t="s">
        <v>163</v>
      </c>
      <c r="C31" s="418"/>
      <c r="D31" s="418"/>
      <c r="E31" s="418"/>
      <c r="F31" s="418"/>
      <c r="G31" s="418"/>
      <c r="H31" s="418"/>
      <c r="I31" s="418"/>
      <c r="J31" s="418"/>
      <c r="K31" s="418"/>
    </row>
    <row r="32" spans="1:11" ht="84" customHeight="1">
      <c r="A32" s="226"/>
      <c r="B32" s="226"/>
      <c r="C32" s="226"/>
      <c r="D32" s="228"/>
      <c r="E32" s="228"/>
      <c r="F32" s="228"/>
      <c r="G32" s="228"/>
      <c r="H32" s="228"/>
      <c r="I32" s="228"/>
      <c r="J32" s="228"/>
      <c r="K32" s="226"/>
    </row>
    <row r="33" spans="1:13">
      <c r="A33" s="226"/>
      <c r="B33" s="226"/>
      <c r="C33" s="226"/>
      <c r="D33" s="228"/>
      <c r="E33" s="228"/>
      <c r="F33" s="228"/>
      <c r="G33" s="228"/>
      <c r="H33" s="228"/>
      <c r="I33" s="228"/>
      <c r="J33" s="228"/>
      <c r="K33" s="226"/>
    </row>
    <row r="34" spans="1:13">
      <c r="A34" s="226"/>
      <c r="B34" s="226"/>
      <c r="C34" s="226"/>
      <c r="D34" s="228"/>
      <c r="E34" s="228"/>
      <c r="F34" s="228"/>
      <c r="G34" s="228"/>
      <c r="H34" s="226"/>
      <c r="I34" s="226"/>
      <c r="J34" s="226"/>
      <c r="K34" s="226"/>
    </row>
    <row r="35" spans="1:13">
      <c r="A35" s="234"/>
      <c r="B35" s="234"/>
      <c r="C35" s="234"/>
      <c r="D35" s="235"/>
      <c r="E35" s="235"/>
      <c r="F35" s="235"/>
      <c r="G35" s="235"/>
      <c r="H35" s="235"/>
      <c r="I35" s="235"/>
      <c r="J35" s="235"/>
      <c r="K35" s="234"/>
      <c r="L35" s="236"/>
      <c r="M35" s="236"/>
    </row>
    <row r="36" spans="1:13">
      <c r="A36" s="234"/>
      <c r="B36" s="234"/>
      <c r="C36" s="234"/>
      <c r="D36" s="235"/>
      <c r="E36" s="235"/>
      <c r="F36" s="235"/>
      <c r="G36" s="235"/>
      <c r="H36" s="234"/>
      <c r="I36" s="234"/>
      <c r="J36" s="234"/>
      <c r="K36" s="234"/>
      <c r="L36" s="236"/>
      <c r="M36" s="236"/>
    </row>
    <row r="37" spans="1:13">
      <c r="A37" s="234"/>
      <c r="B37" s="234"/>
      <c r="C37" s="234"/>
      <c r="D37" s="235"/>
      <c r="E37" s="235"/>
      <c r="F37" s="235"/>
      <c r="G37" s="235"/>
      <c r="H37" s="235"/>
      <c r="I37" s="235"/>
      <c r="J37" s="235"/>
      <c r="K37" s="234"/>
      <c r="L37" s="236"/>
      <c r="M37" s="236"/>
    </row>
    <row r="38" spans="1:13">
      <c r="A38" s="234"/>
      <c r="B38" s="234"/>
      <c r="C38" s="234"/>
      <c r="D38" s="235"/>
      <c r="E38" s="235"/>
      <c r="F38" s="235"/>
      <c r="G38" s="235"/>
      <c r="H38" s="234"/>
      <c r="I38" s="234"/>
      <c r="J38" s="234"/>
      <c r="K38" s="234"/>
      <c r="L38" s="236"/>
      <c r="M38" s="236"/>
    </row>
    <row r="39" spans="1:13">
      <c r="A39" s="234"/>
      <c r="B39" s="234"/>
      <c r="C39" s="234"/>
      <c r="D39" s="235"/>
      <c r="E39" s="235"/>
      <c r="F39" s="235"/>
      <c r="G39" s="235"/>
      <c r="H39" s="234"/>
      <c r="I39" s="234"/>
      <c r="J39" s="234"/>
      <c r="K39" s="234"/>
      <c r="L39" s="236"/>
      <c r="M39" s="236"/>
    </row>
    <row r="40" spans="1:13" ht="27.75" customHeight="1">
      <c r="A40" s="236"/>
      <c r="B40" s="417"/>
      <c r="C40" s="417"/>
      <c r="D40" s="417"/>
      <c r="E40" s="417"/>
      <c r="F40" s="417"/>
      <c r="G40" s="417"/>
      <c r="H40" s="417"/>
      <c r="I40" s="417"/>
      <c r="J40" s="417"/>
      <c r="K40" s="417"/>
      <c r="L40" s="236"/>
      <c r="M40" s="236"/>
    </row>
    <row r="41" spans="1:13">
      <c r="A41" s="236"/>
      <c r="B41" s="236"/>
      <c r="C41" s="236"/>
      <c r="D41" s="236"/>
      <c r="E41" s="236"/>
      <c r="F41" s="236"/>
      <c r="G41" s="236"/>
      <c r="H41" s="236"/>
      <c r="I41" s="236"/>
      <c r="J41" s="236"/>
      <c r="K41" s="236"/>
      <c r="L41" s="236"/>
      <c r="M41" s="236"/>
    </row>
    <row r="42" spans="1:13">
      <c r="A42" s="236"/>
      <c r="B42" s="236"/>
      <c r="C42" s="236"/>
      <c r="D42" s="236"/>
      <c r="E42" s="236"/>
      <c r="F42" s="236"/>
      <c r="G42" s="236"/>
      <c r="H42" s="236"/>
      <c r="I42" s="236"/>
      <c r="J42" s="236"/>
      <c r="K42" s="236"/>
      <c r="L42" s="236"/>
      <c r="M42" s="236"/>
    </row>
    <row r="43" spans="1:13">
      <c r="A43" s="236"/>
      <c r="B43" s="236"/>
      <c r="C43" s="236"/>
      <c r="D43" s="236"/>
      <c r="E43" s="236"/>
      <c r="F43" s="236"/>
      <c r="G43" s="236"/>
      <c r="H43" s="236"/>
      <c r="I43" s="236"/>
      <c r="J43" s="236"/>
      <c r="K43" s="236"/>
      <c r="L43" s="236"/>
      <c r="M43" s="236"/>
    </row>
    <row r="44" spans="1:13">
      <c r="A44" s="236"/>
      <c r="B44" s="236"/>
      <c r="C44" s="236"/>
      <c r="D44" s="236"/>
      <c r="E44" s="236"/>
      <c r="F44" s="236"/>
      <c r="G44" s="236"/>
      <c r="H44" s="236"/>
      <c r="I44" s="236"/>
      <c r="J44" s="236"/>
      <c r="K44" s="236"/>
      <c r="L44" s="236"/>
      <c r="M44" s="236"/>
    </row>
    <row r="45" spans="1:13">
      <c r="A45" s="236"/>
      <c r="B45" s="236"/>
      <c r="C45" s="236"/>
      <c r="D45" s="236"/>
      <c r="E45" s="236"/>
      <c r="F45" s="236"/>
      <c r="G45" s="236"/>
      <c r="H45" s="236"/>
      <c r="I45" s="236"/>
      <c r="J45" s="236"/>
      <c r="K45" s="236"/>
      <c r="L45" s="236"/>
      <c r="M45" s="236"/>
    </row>
    <row r="46" spans="1:13">
      <c r="A46" s="236"/>
      <c r="B46" s="236"/>
      <c r="C46" s="236"/>
      <c r="D46" s="236"/>
      <c r="E46" s="236"/>
      <c r="F46" s="236"/>
      <c r="G46" s="236"/>
      <c r="H46" s="236"/>
      <c r="I46" s="236"/>
      <c r="J46" s="236"/>
      <c r="K46" s="236"/>
      <c r="L46" s="236"/>
      <c r="M46" s="236"/>
    </row>
    <row r="47" spans="1:13">
      <c r="A47" s="236"/>
      <c r="B47" s="236"/>
      <c r="C47" s="236"/>
      <c r="D47" s="236"/>
      <c r="E47" s="236"/>
      <c r="F47" s="236"/>
      <c r="G47" s="236"/>
      <c r="H47" s="236"/>
      <c r="I47" s="236"/>
      <c r="J47" s="236"/>
      <c r="K47" s="236"/>
      <c r="L47" s="236"/>
      <c r="M47" s="236"/>
    </row>
    <row r="48" spans="1:13">
      <c r="A48" s="236"/>
      <c r="B48" s="236"/>
      <c r="C48" s="236"/>
      <c r="D48" s="236"/>
      <c r="E48" s="236"/>
      <c r="F48" s="236"/>
      <c r="G48" s="236"/>
      <c r="H48" s="236"/>
      <c r="I48" s="236"/>
      <c r="J48" s="236"/>
      <c r="K48" s="236"/>
      <c r="L48" s="236"/>
      <c r="M48" s="236"/>
    </row>
    <row r="49" spans="1:13">
      <c r="A49" s="236"/>
      <c r="B49" s="236"/>
      <c r="C49" s="236"/>
      <c r="D49" s="236"/>
      <c r="E49" s="236"/>
      <c r="F49" s="236"/>
      <c r="G49" s="236"/>
      <c r="H49" s="236"/>
      <c r="I49" s="236"/>
      <c r="J49" s="236"/>
      <c r="K49" s="236"/>
      <c r="L49" s="236"/>
      <c r="M49" s="236"/>
    </row>
    <row r="50" spans="1:13">
      <c r="A50" s="236"/>
      <c r="B50" s="236"/>
      <c r="C50" s="236"/>
      <c r="D50" s="236"/>
      <c r="E50" s="236"/>
      <c r="F50" s="236"/>
      <c r="G50" s="236"/>
      <c r="H50" s="236"/>
      <c r="I50" s="236"/>
      <c r="J50" s="236"/>
      <c r="K50" s="236"/>
      <c r="L50" s="236"/>
      <c r="M50" s="236"/>
    </row>
    <row r="51" spans="1:13">
      <c r="A51" s="236"/>
      <c r="B51" s="236"/>
      <c r="C51" s="236"/>
      <c r="D51" s="236"/>
      <c r="E51" s="236"/>
      <c r="F51" s="236"/>
      <c r="G51" s="236"/>
      <c r="H51" s="236"/>
      <c r="I51" s="236"/>
      <c r="J51" s="236"/>
      <c r="K51" s="236"/>
      <c r="L51" s="236"/>
      <c r="M51" s="236"/>
    </row>
    <row r="52" spans="1:13">
      <c r="A52" s="236"/>
      <c r="B52" s="236"/>
      <c r="C52" s="236"/>
      <c r="D52" s="236"/>
      <c r="E52" s="236"/>
      <c r="F52" s="236"/>
      <c r="G52" s="236"/>
      <c r="H52" s="236"/>
      <c r="I52" s="236"/>
      <c r="J52" s="236"/>
      <c r="K52" s="236"/>
      <c r="L52" s="236"/>
      <c r="M52" s="236"/>
    </row>
    <row r="53" spans="1:13">
      <c r="A53" s="236"/>
      <c r="B53" s="236"/>
      <c r="C53" s="236"/>
      <c r="D53" s="236"/>
      <c r="E53" s="236"/>
      <c r="F53" s="236"/>
      <c r="G53" s="236"/>
      <c r="H53" s="236"/>
      <c r="I53" s="236"/>
      <c r="J53" s="236"/>
      <c r="K53" s="236"/>
      <c r="L53" s="236"/>
      <c r="M53" s="236"/>
    </row>
    <row r="54" spans="1:13">
      <c r="A54" s="236"/>
      <c r="B54" s="236"/>
      <c r="C54" s="236"/>
      <c r="D54" s="236"/>
      <c r="E54" s="236"/>
      <c r="F54" s="236"/>
      <c r="G54" s="236"/>
      <c r="H54" s="236"/>
      <c r="I54" s="236"/>
      <c r="J54" s="236"/>
      <c r="K54" s="236"/>
      <c r="L54" s="236"/>
      <c r="M54" s="236"/>
    </row>
    <row r="55" spans="1:13">
      <c r="A55" s="236"/>
      <c r="B55" s="236"/>
      <c r="C55" s="236"/>
      <c r="D55" s="236"/>
      <c r="E55" s="236"/>
      <c r="F55" s="236"/>
      <c r="G55" s="236"/>
      <c r="H55" s="236"/>
      <c r="I55" s="236"/>
      <c r="J55" s="236"/>
      <c r="K55" s="236"/>
      <c r="L55" s="236"/>
      <c r="M55" s="236"/>
    </row>
    <row r="56" spans="1:13">
      <c r="A56" s="236"/>
      <c r="B56" s="236"/>
      <c r="C56" s="236"/>
      <c r="D56" s="236"/>
      <c r="E56" s="236"/>
      <c r="F56" s="236"/>
      <c r="G56" s="236"/>
      <c r="H56" s="236"/>
      <c r="I56" s="236"/>
      <c r="J56" s="236"/>
      <c r="K56" s="236"/>
      <c r="L56" s="236"/>
      <c r="M56" s="236"/>
    </row>
    <row r="57" spans="1:13">
      <c r="A57" s="236"/>
      <c r="B57" s="236"/>
      <c r="C57" s="236"/>
      <c r="D57" s="236"/>
      <c r="E57" s="236"/>
      <c r="F57" s="236"/>
      <c r="G57" s="236"/>
      <c r="H57" s="236"/>
      <c r="I57" s="236"/>
      <c r="J57" s="236"/>
      <c r="K57" s="236"/>
      <c r="L57" s="236"/>
      <c r="M57" s="236"/>
    </row>
    <row r="58" spans="1:13">
      <c r="A58" s="236"/>
      <c r="B58" s="236"/>
      <c r="C58" s="236"/>
      <c r="D58" s="236"/>
      <c r="E58" s="236"/>
      <c r="F58" s="236"/>
      <c r="G58" s="236"/>
      <c r="H58" s="236"/>
      <c r="I58" s="236"/>
      <c r="J58" s="236"/>
      <c r="K58" s="236"/>
      <c r="L58" s="236"/>
      <c r="M58" s="236"/>
    </row>
    <row r="59" spans="1:13">
      <c r="A59" s="236"/>
      <c r="B59" s="236"/>
      <c r="C59" s="236"/>
      <c r="D59" s="236"/>
      <c r="E59" s="236"/>
      <c r="F59" s="236"/>
      <c r="G59" s="236"/>
      <c r="H59" s="236"/>
      <c r="I59" s="236"/>
      <c r="J59" s="236"/>
      <c r="K59" s="236"/>
      <c r="L59" s="236"/>
      <c r="M59" s="236"/>
    </row>
    <row r="60" spans="1:13">
      <c r="A60" s="236"/>
      <c r="B60" s="236"/>
      <c r="C60" s="236"/>
      <c r="D60" s="236"/>
      <c r="E60" s="236"/>
      <c r="F60" s="236"/>
      <c r="G60" s="236"/>
      <c r="H60" s="236"/>
      <c r="I60" s="236"/>
      <c r="J60" s="236"/>
      <c r="K60" s="236"/>
      <c r="L60" s="236"/>
      <c r="M60" s="236"/>
    </row>
    <row r="61" spans="1:13">
      <c r="A61" s="236"/>
      <c r="B61" s="236"/>
      <c r="C61" s="236"/>
      <c r="D61" s="236"/>
      <c r="E61" s="236"/>
      <c r="F61" s="236"/>
      <c r="G61" s="236"/>
      <c r="H61" s="236"/>
      <c r="I61" s="236"/>
      <c r="J61" s="236"/>
      <c r="K61" s="236"/>
      <c r="L61" s="236"/>
      <c r="M61" s="236"/>
    </row>
  </sheetData>
  <mergeCells count="75">
    <mergeCell ref="A1:K1"/>
    <mergeCell ref="B40:K40"/>
    <mergeCell ref="B31:K31"/>
    <mergeCell ref="E10:F10"/>
    <mergeCell ref="H10:I10"/>
    <mergeCell ref="J10:K10"/>
    <mergeCell ref="E11:F11"/>
    <mergeCell ref="H11:I11"/>
    <mergeCell ref="J11:K11"/>
    <mergeCell ref="J7:K7"/>
    <mergeCell ref="E8:F8"/>
    <mergeCell ref="H8:I8"/>
    <mergeCell ref="J8:K8"/>
    <mergeCell ref="E9:F9"/>
    <mergeCell ref="A6:D6"/>
    <mergeCell ref="E6:G6"/>
    <mergeCell ref="H6:I6"/>
    <mergeCell ref="J6:K6"/>
    <mergeCell ref="A7:D11"/>
    <mergeCell ref="E7:F7"/>
    <mergeCell ref="A2:K2"/>
    <mergeCell ref="A4:D4"/>
    <mergeCell ref="E4:H4"/>
    <mergeCell ref="I4:J4"/>
    <mergeCell ref="A5:D5"/>
    <mergeCell ref="E5:K5"/>
    <mergeCell ref="A3:K3"/>
    <mergeCell ref="I15:J15"/>
    <mergeCell ref="I16:J16"/>
    <mergeCell ref="I17:J17"/>
    <mergeCell ref="I18:J18"/>
    <mergeCell ref="C19:C21"/>
    <mergeCell ref="I19:J19"/>
    <mergeCell ref="I20:J20"/>
    <mergeCell ref="I21:J21"/>
    <mergeCell ref="D18:G18"/>
    <mergeCell ref="D17:G17"/>
    <mergeCell ref="D21:G21"/>
    <mergeCell ref="H12:K12"/>
    <mergeCell ref="B13:G13"/>
    <mergeCell ref="H13:K13"/>
    <mergeCell ref="H7:I7"/>
    <mergeCell ref="D14:G14"/>
    <mergeCell ref="I14:J14"/>
    <mergeCell ref="H9:I9"/>
    <mergeCell ref="J9:K9"/>
    <mergeCell ref="D19:G19"/>
    <mergeCell ref="D20:G20"/>
    <mergeCell ref="A12:A13"/>
    <mergeCell ref="B12:G12"/>
    <mergeCell ref="D15:G15"/>
    <mergeCell ref="D16:G16"/>
    <mergeCell ref="A14:A30"/>
    <mergeCell ref="B15:B23"/>
    <mergeCell ref="C15:C18"/>
    <mergeCell ref="D24:G24"/>
    <mergeCell ref="D25:G25"/>
    <mergeCell ref="D26:G26"/>
    <mergeCell ref="D27:G27"/>
    <mergeCell ref="D28:G28"/>
    <mergeCell ref="D30:G30"/>
    <mergeCell ref="I30:J30"/>
    <mergeCell ref="I25:J25"/>
    <mergeCell ref="I26:J26"/>
    <mergeCell ref="I27:J27"/>
    <mergeCell ref="I28:J28"/>
    <mergeCell ref="I22:J22"/>
    <mergeCell ref="I23:J23"/>
    <mergeCell ref="B24:B29"/>
    <mergeCell ref="I24:J24"/>
    <mergeCell ref="C25:C27"/>
    <mergeCell ref="I29:J29"/>
    <mergeCell ref="D22:G22"/>
    <mergeCell ref="D23:G23"/>
    <mergeCell ref="D29:G29"/>
  </mergeCells>
  <phoneticPr fontId="30" type="noConversion"/>
  <printOptions horizontalCentered="1"/>
  <pageMargins left="0.39370078740157483" right="0" top="0.55118110236220474" bottom="0.55118110236220474" header="0.31496062992125984" footer="0.31496062992125984"/>
  <pageSetup paperSize="9" scale="7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25" workbookViewId="0">
      <selection activeCell="E40" sqref="E40:G40"/>
    </sheetView>
  </sheetViews>
  <sheetFormatPr defaultRowHeight="13.5"/>
  <cols>
    <col min="1" max="1" width="13.125" bestFit="1" customWidth="1"/>
  </cols>
  <sheetData>
    <row r="1" spans="1:7">
      <c r="A1" s="99" t="s">
        <v>332</v>
      </c>
      <c r="B1" s="98"/>
      <c r="C1" s="98"/>
      <c r="D1" s="98"/>
      <c r="E1" s="98"/>
      <c r="F1" s="98"/>
      <c r="G1" s="98"/>
    </row>
    <row r="2" spans="1:7" ht="22.5">
      <c r="A2" s="453" t="s">
        <v>333</v>
      </c>
      <c r="B2" s="453"/>
      <c r="C2" s="453"/>
      <c r="D2" s="453"/>
      <c r="E2" s="453"/>
      <c r="F2" s="453"/>
      <c r="G2" s="453"/>
    </row>
    <row r="3" spans="1:7">
      <c r="A3" s="100" t="s">
        <v>334</v>
      </c>
      <c r="B3" s="429" t="s">
        <v>413</v>
      </c>
      <c r="C3" s="429"/>
      <c r="D3" s="429"/>
      <c r="E3" s="429"/>
      <c r="F3" s="429"/>
      <c r="G3" s="429"/>
    </row>
    <row r="4" spans="1:7">
      <c r="A4" s="102" t="s">
        <v>248</v>
      </c>
      <c r="B4" s="429" t="s">
        <v>415</v>
      </c>
      <c r="C4" s="429"/>
      <c r="D4" s="429"/>
      <c r="E4" s="103" t="s">
        <v>336</v>
      </c>
      <c r="F4" s="424" t="s">
        <v>337</v>
      </c>
      <c r="G4" s="424"/>
    </row>
    <row r="5" spans="1:7">
      <c r="A5" s="105" t="s">
        <v>338</v>
      </c>
      <c r="B5" s="424" t="s">
        <v>339</v>
      </c>
      <c r="C5" s="424"/>
      <c r="D5" s="424"/>
      <c r="E5" s="105" t="s">
        <v>340</v>
      </c>
      <c r="F5" s="424" t="s">
        <v>341</v>
      </c>
      <c r="G5" s="424"/>
    </row>
    <row r="6" spans="1:7">
      <c r="A6" s="105" t="s">
        <v>342</v>
      </c>
      <c r="B6" s="447" t="s">
        <v>417</v>
      </c>
      <c r="C6" s="448"/>
      <c r="D6" s="449"/>
      <c r="E6" s="105" t="s">
        <v>120</v>
      </c>
      <c r="F6" s="447" t="s">
        <v>418</v>
      </c>
      <c r="G6" s="449"/>
    </row>
    <row r="7" spans="1:7" ht="24">
      <c r="A7" s="102" t="s">
        <v>343</v>
      </c>
      <c r="B7" s="447" t="s">
        <v>335</v>
      </c>
      <c r="C7" s="448"/>
      <c r="D7" s="449"/>
      <c r="E7" s="106" t="s">
        <v>344</v>
      </c>
      <c r="F7" s="450"/>
      <c r="G7" s="451"/>
    </row>
    <row r="8" spans="1:7">
      <c r="A8" s="105" t="s">
        <v>345</v>
      </c>
      <c r="B8" s="429" t="s">
        <v>346</v>
      </c>
      <c r="C8" s="429"/>
      <c r="D8" s="429"/>
      <c r="E8" s="100" t="s">
        <v>347</v>
      </c>
      <c r="F8" s="429" t="s">
        <v>348</v>
      </c>
      <c r="G8" s="429"/>
    </row>
    <row r="9" spans="1:7" ht="36">
      <c r="A9" s="424" t="s">
        <v>349</v>
      </c>
      <c r="B9" s="424" t="s">
        <v>350</v>
      </c>
      <c r="C9" s="424">
        <v>300</v>
      </c>
      <c r="D9" s="102" t="s">
        <v>351</v>
      </c>
      <c r="E9" s="107">
        <v>300</v>
      </c>
      <c r="F9" s="452" t="s">
        <v>414</v>
      </c>
      <c r="G9" s="424">
        <v>300</v>
      </c>
    </row>
    <row r="10" spans="1:7" ht="24">
      <c r="A10" s="424"/>
      <c r="B10" s="424"/>
      <c r="C10" s="424"/>
      <c r="D10" s="102" t="s">
        <v>352</v>
      </c>
      <c r="E10" s="107">
        <v>300</v>
      </c>
      <c r="F10" s="452"/>
      <c r="G10" s="424"/>
    </row>
    <row r="11" spans="1:7" ht="24">
      <c r="A11" s="424"/>
      <c r="B11" s="424"/>
      <c r="C11" s="424"/>
      <c r="D11" s="102" t="s">
        <v>353</v>
      </c>
      <c r="E11" s="107"/>
      <c r="F11" s="452"/>
      <c r="G11" s="424"/>
    </row>
    <row r="12" spans="1:7">
      <c r="A12" s="105" t="s">
        <v>354</v>
      </c>
      <c r="B12" s="424" t="s">
        <v>355</v>
      </c>
      <c r="C12" s="424"/>
      <c r="D12" s="424"/>
      <c r="E12" s="424"/>
      <c r="F12" s="424"/>
      <c r="G12" s="424"/>
    </row>
    <row r="13" spans="1:7">
      <c r="A13" s="105" t="s">
        <v>356</v>
      </c>
      <c r="B13" s="425" t="s">
        <v>357</v>
      </c>
      <c r="C13" s="425"/>
      <c r="D13" s="425"/>
      <c r="E13" s="425"/>
      <c r="F13" s="425"/>
      <c r="G13" s="425"/>
    </row>
    <row r="14" spans="1:7" ht="24">
      <c r="A14" s="105" t="s">
        <v>358</v>
      </c>
      <c r="B14" s="424" t="s">
        <v>359</v>
      </c>
      <c r="C14" s="424"/>
      <c r="D14" s="424"/>
      <c r="E14" s="424"/>
      <c r="F14" s="424"/>
      <c r="G14" s="424"/>
    </row>
    <row r="15" spans="1:7" ht="24">
      <c r="A15" s="105" t="s">
        <v>360</v>
      </c>
      <c r="B15" s="424" t="s">
        <v>361</v>
      </c>
      <c r="C15" s="424"/>
      <c r="D15" s="424"/>
      <c r="E15" s="424"/>
      <c r="F15" s="424"/>
      <c r="G15" s="424"/>
    </row>
    <row r="16" spans="1:7">
      <c r="A16" s="105" t="s">
        <v>362</v>
      </c>
      <c r="B16" s="424" t="s">
        <v>363</v>
      </c>
      <c r="C16" s="424"/>
      <c r="D16" s="424"/>
      <c r="E16" s="424"/>
      <c r="F16" s="424"/>
      <c r="G16" s="424"/>
    </row>
    <row r="17" spans="1:7">
      <c r="A17" s="425" t="s">
        <v>364</v>
      </c>
      <c r="B17" s="429" t="s">
        <v>365</v>
      </c>
      <c r="C17" s="429"/>
      <c r="D17" s="429"/>
      <c r="E17" s="429" t="s">
        <v>366</v>
      </c>
      <c r="F17" s="429"/>
      <c r="G17" s="429"/>
    </row>
    <row r="18" spans="1:7" ht="210" customHeight="1">
      <c r="A18" s="425"/>
      <c r="B18" s="425" t="s">
        <v>420</v>
      </c>
      <c r="C18" s="425"/>
      <c r="D18" s="425"/>
      <c r="E18" s="425" t="s">
        <v>421</v>
      </c>
      <c r="F18" s="425"/>
      <c r="G18" s="425"/>
    </row>
    <row r="19" spans="1:7">
      <c r="A19" s="446" t="s">
        <v>367</v>
      </c>
      <c r="B19" s="446"/>
      <c r="C19" s="446"/>
      <c r="D19" s="446"/>
      <c r="E19" s="446"/>
      <c r="F19" s="446"/>
      <c r="G19" s="446"/>
    </row>
    <row r="20" spans="1:7">
      <c r="A20" s="446"/>
      <c r="B20" s="446"/>
      <c r="C20" s="446"/>
      <c r="D20" s="446"/>
      <c r="E20" s="446"/>
      <c r="F20" s="446"/>
      <c r="G20" s="446"/>
    </row>
    <row r="21" spans="1:7">
      <c r="A21" s="104" t="s">
        <v>166</v>
      </c>
      <c r="B21" s="101" t="s">
        <v>167</v>
      </c>
      <c r="C21" s="101" t="s">
        <v>168</v>
      </c>
      <c r="D21" s="101" t="s">
        <v>368</v>
      </c>
      <c r="E21" s="429" t="s">
        <v>369</v>
      </c>
      <c r="F21" s="429"/>
      <c r="G21" s="429"/>
    </row>
    <row r="22" spans="1:7">
      <c r="A22" s="426" t="s">
        <v>370</v>
      </c>
      <c r="B22" s="444" t="s">
        <v>174</v>
      </c>
      <c r="C22" s="108" t="s">
        <v>371</v>
      </c>
      <c r="D22" s="108" t="s">
        <v>372</v>
      </c>
      <c r="E22" s="430" t="s">
        <v>411</v>
      </c>
      <c r="F22" s="431"/>
      <c r="G22" s="432"/>
    </row>
    <row r="23" spans="1:7">
      <c r="A23" s="427"/>
      <c r="B23" s="445"/>
      <c r="C23" s="108" t="s">
        <v>371</v>
      </c>
      <c r="D23" s="108" t="s">
        <v>373</v>
      </c>
      <c r="E23" s="430" t="s">
        <v>374</v>
      </c>
      <c r="F23" s="431"/>
      <c r="G23" s="432"/>
    </row>
    <row r="24" spans="1:7">
      <c r="A24" s="427"/>
      <c r="B24" s="445"/>
      <c r="C24" s="108" t="s">
        <v>371</v>
      </c>
      <c r="D24" s="108" t="s">
        <v>375</v>
      </c>
      <c r="E24" s="430" t="s">
        <v>376</v>
      </c>
      <c r="F24" s="431"/>
      <c r="G24" s="432"/>
    </row>
    <row r="25" spans="1:7">
      <c r="A25" s="427"/>
      <c r="B25" s="445"/>
      <c r="C25" s="108" t="s">
        <v>377</v>
      </c>
      <c r="D25" s="108" t="s">
        <v>378</v>
      </c>
      <c r="E25" s="430" t="s">
        <v>379</v>
      </c>
      <c r="F25" s="431"/>
      <c r="G25" s="432"/>
    </row>
    <row r="26" spans="1:7">
      <c r="A26" s="427"/>
      <c r="B26" s="445"/>
      <c r="C26" s="108" t="s">
        <v>377</v>
      </c>
      <c r="D26" s="108" t="s">
        <v>380</v>
      </c>
      <c r="E26" s="430" t="s">
        <v>381</v>
      </c>
      <c r="F26" s="431"/>
      <c r="G26" s="432"/>
    </row>
    <row r="27" spans="1:7">
      <c r="A27" s="427"/>
      <c r="B27" s="445"/>
      <c r="C27" s="108" t="s">
        <v>371</v>
      </c>
      <c r="D27" s="108" t="s">
        <v>382</v>
      </c>
      <c r="E27" s="430" t="s">
        <v>383</v>
      </c>
      <c r="F27" s="431"/>
      <c r="G27" s="432"/>
    </row>
    <row r="28" spans="1:7">
      <c r="A28" s="427"/>
      <c r="B28" s="445"/>
      <c r="C28" s="108" t="s">
        <v>371</v>
      </c>
      <c r="D28" s="108" t="s">
        <v>372</v>
      </c>
      <c r="E28" s="430" t="s">
        <v>384</v>
      </c>
      <c r="F28" s="431"/>
      <c r="G28" s="432"/>
    </row>
    <row r="29" spans="1:7">
      <c r="A29" s="427"/>
      <c r="B29" s="445"/>
      <c r="C29" s="108" t="s">
        <v>371</v>
      </c>
      <c r="D29" s="108" t="s">
        <v>372</v>
      </c>
      <c r="E29" s="430" t="s">
        <v>385</v>
      </c>
      <c r="F29" s="431"/>
      <c r="G29" s="432"/>
    </row>
    <row r="30" spans="1:7">
      <c r="A30" s="427"/>
      <c r="B30" s="445"/>
      <c r="C30" s="108" t="s">
        <v>371</v>
      </c>
      <c r="D30" s="108" t="s">
        <v>386</v>
      </c>
      <c r="E30" s="430" t="s">
        <v>387</v>
      </c>
      <c r="F30" s="431"/>
      <c r="G30" s="432"/>
    </row>
    <row r="31" spans="1:7">
      <c r="A31" s="427"/>
      <c r="B31" s="445"/>
      <c r="C31" s="108" t="s">
        <v>371</v>
      </c>
      <c r="D31" s="108" t="s">
        <v>388</v>
      </c>
      <c r="E31" s="430" t="s">
        <v>389</v>
      </c>
      <c r="F31" s="431"/>
      <c r="G31" s="432"/>
    </row>
    <row r="32" spans="1:7">
      <c r="A32" s="427"/>
      <c r="B32" s="445"/>
      <c r="C32" s="108" t="s">
        <v>371</v>
      </c>
      <c r="D32" s="108" t="s">
        <v>382</v>
      </c>
      <c r="E32" s="430" t="s">
        <v>390</v>
      </c>
      <c r="F32" s="431"/>
      <c r="G32" s="432"/>
    </row>
    <row r="33" spans="1:7">
      <c r="A33" s="427"/>
      <c r="B33" s="445"/>
      <c r="C33" s="108" t="s">
        <v>371</v>
      </c>
      <c r="D33" s="108" t="s">
        <v>391</v>
      </c>
      <c r="E33" s="430" t="s">
        <v>392</v>
      </c>
      <c r="F33" s="431"/>
      <c r="G33" s="432"/>
    </row>
    <row r="34" spans="1:7">
      <c r="A34" s="427"/>
      <c r="B34" s="445"/>
      <c r="C34" s="108" t="s">
        <v>371</v>
      </c>
      <c r="D34" s="108" t="s">
        <v>393</v>
      </c>
      <c r="E34" s="430" t="s">
        <v>394</v>
      </c>
      <c r="F34" s="431"/>
      <c r="G34" s="432"/>
    </row>
    <row r="35" spans="1:7">
      <c r="A35" s="427"/>
      <c r="B35" s="445"/>
      <c r="C35" s="108" t="s">
        <v>371</v>
      </c>
      <c r="D35" s="108" t="s">
        <v>395</v>
      </c>
      <c r="E35" s="430" t="s">
        <v>396</v>
      </c>
      <c r="F35" s="431"/>
      <c r="G35" s="432"/>
    </row>
    <row r="36" spans="1:7">
      <c r="A36" s="427"/>
      <c r="B36" s="445"/>
      <c r="C36" s="108" t="s">
        <v>371</v>
      </c>
      <c r="D36" s="108" t="s">
        <v>382</v>
      </c>
      <c r="E36" s="430" t="s">
        <v>397</v>
      </c>
      <c r="F36" s="431"/>
      <c r="G36" s="432"/>
    </row>
    <row r="37" spans="1:7">
      <c r="A37" s="427"/>
      <c r="B37" s="445"/>
      <c r="C37" s="108" t="s">
        <v>371</v>
      </c>
      <c r="D37" s="108" t="s">
        <v>398</v>
      </c>
      <c r="E37" s="430" t="s">
        <v>399</v>
      </c>
      <c r="F37" s="431"/>
      <c r="G37" s="432"/>
    </row>
    <row r="38" spans="1:7" ht="30" customHeight="1">
      <c r="A38" s="427"/>
      <c r="B38" s="445"/>
      <c r="C38" s="108" t="s">
        <v>371</v>
      </c>
      <c r="D38" s="108" t="s">
        <v>398</v>
      </c>
      <c r="E38" s="430" t="s">
        <v>400</v>
      </c>
      <c r="F38" s="431"/>
      <c r="G38" s="432"/>
    </row>
    <row r="39" spans="1:7">
      <c r="A39" s="426" t="s">
        <v>401</v>
      </c>
      <c r="B39" s="426" t="s">
        <v>180</v>
      </c>
      <c r="C39" s="420"/>
      <c r="D39" s="434" t="s">
        <v>402</v>
      </c>
      <c r="E39" s="420" t="s">
        <v>425</v>
      </c>
      <c r="F39" s="420"/>
      <c r="G39" s="420"/>
    </row>
    <row r="40" spans="1:7" ht="36" customHeight="1">
      <c r="A40" s="427"/>
      <c r="B40" s="427"/>
      <c r="C40" s="420"/>
      <c r="D40" s="434"/>
      <c r="E40" s="430" t="s">
        <v>436</v>
      </c>
      <c r="F40" s="431"/>
      <c r="G40" s="432"/>
    </row>
    <row r="41" spans="1:7">
      <c r="A41" s="428"/>
      <c r="B41" s="428"/>
      <c r="C41" s="420"/>
      <c r="D41" s="434"/>
      <c r="E41" s="430"/>
      <c r="F41" s="431"/>
      <c r="G41" s="432"/>
    </row>
    <row r="42" spans="1:7">
      <c r="A42" s="426" t="s">
        <v>403</v>
      </c>
      <c r="B42" s="426" t="s">
        <v>183</v>
      </c>
      <c r="C42" s="421" t="s">
        <v>404</v>
      </c>
      <c r="D42" s="421" t="s">
        <v>405</v>
      </c>
      <c r="E42" s="435" t="s">
        <v>406</v>
      </c>
      <c r="F42" s="436"/>
      <c r="G42" s="437"/>
    </row>
    <row r="43" spans="1:7">
      <c r="A43" s="427"/>
      <c r="B43" s="427"/>
      <c r="C43" s="422"/>
      <c r="D43" s="422"/>
      <c r="E43" s="438"/>
      <c r="F43" s="439"/>
      <c r="G43" s="440"/>
    </row>
    <row r="44" spans="1:7">
      <c r="A44" s="428"/>
      <c r="B44" s="428"/>
      <c r="C44" s="423"/>
      <c r="D44" s="423"/>
      <c r="E44" s="441"/>
      <c r="F44" s="442"/>
      <c r="G44" s="443"/>
    </row>
    <row r="45" spans="1:7">
      <c r="A45" s="424" t="s">
        <v>407</v>
      </c>
      <c r="B45" s="424" t="s">
        <v>233</v>
      </c>
      <c r="C45" s="420" t="s">
        <v>426</v>
      </c>
      <c r="D45" s="434" t="s">
        <v>408</v>
      </c>
      <c r="E45" s="420"/>
      <c r="F45" s="420"/>
      <c r="G45" s="420"/>
    </row>
    <row r="46" spans="1:7">
      <c r="A46" s="424"/>
      <c r="B46" s="424"/>
      <c r="C46" s="420"/>
      <c r="D46" s="434"/>
      <c r="E46" s="420"/>
      <c r="F46" s="420"/>
      <c r="G46" s="420"/>
    </row>
    <row r="47" spans="1:7">
      <c r="A47" s="424"/>
      <c r="B47" s="424"/>
      <c r="C47" s="420"/>
      <c r="D47" s="434"/>
      <c r="E47" s="420"/>
      <c r="F47" s="420"/>
      <c r="G47" s="420"/>
    </row>
    <row r="48" spans="1:7">
      <c r="A48" s="107" t="s">
        <v>409</v>
      </c>
      <c r="B48" s="433" t="s">
        <v>410</v>
      </c>
      <c r="C48" s="433"/>
      <c r="D48" s="433"/>
      <c r="E48" s="433"/>
      <c r="F48" s="433"/>
      <c r="G48" s="433"/>
    </row>
  </sheetData>
  <mergeCells count="66">
    <mergeCell ref="A2:G2"/>
    <mergeCell ref="B3:G3"/>
    <mergeCell ref="B4:D4"/>
    <mergeCell ref="F4:G4"/>
    <mergeCell ref="B5:D5"/>
    <mergeCell ref="F5:G5"/>
    <mergeCell ref="E17:G17"/>
    <mergeCell ref="B6:D6"/>
    <mergeCell ref="F6:G6"/>
    <mergeCell ref="B7:D7"/>
    <mergeCell ref="F7:G7"/>
    <mergeCell ref="B8:D8"/>
    <mergeCell ref="F8:G8"/>
    <mergeCell ref="B12:G12"/>
    <mergeCell ref="B13:G13"/>
    <mergeCell ref="B14:G14"/>
    <mergeCell ref="B15:G15"/>
    <mergeCell ref="B16:G16"/>
    <mergeCell ref="F9:F11"/>
    <mergeCell ref="G9:G11"/>
    <mergeCell ref="B9:B11"/>
    <mergeCell ref="C9:C11"/>
    <mergeCell ref="E18:G18"/>
    <mergeCell ref="E21:G21"/>
    <mergeCell ref="E22:G22"/>
    <mergeCell ref="E23:G23"/>
    <mergeCell ref="A19:G20"/>
    <mergeCell ref="E30:G30"/>
    <mergeCell ref="E24:G24"/>
    <mergeCell ref="B48:G48"/>
    <mergeCell ref="D39:D41"/>
    <mergeCell ref="D42:D44"/>
    <mergeCell ref="D45:D47"/>
    <mergeCell ref="E31:G31"/>
    <mergeCell ref="E32:G32"/>
    <mergeCell ref="E33:G33"/>
    <mergeCell ref="E34:G34"/>
    <mergeCell ref="E35:G35"/>
    <mergeCell ref="E36:G36"/>
    <mergeCell ref="E42:G44"/>
    <mergeCell ref="E45:G47"/>
    <mergeCell ref="B22:B38"/>
    <mergeCell ref="B39:B41"/>
    <mergeCell ref="E25:G25"/>
    <mergeCell ref="E26:G26"/>
    <mergeCell ref="E27:G27"/>
    <mergeCell ref="E28:G28"/>
    <mergeCell ref="E29:G29"/>
    <mergeCell ref="E37:G37"/>
    <mergeCell ref="E38:G38"/>
    <mergeCell ref="E39:G39"/>
    <mergeCell ref="E40:G40"/>
    <mergeCell ref="E41:G41"/>
    <mergeCell ref="C39:C41"/>
    <mergeCell ref="C42:C44"/>
    <mergeCell ref="C45:C47"/>
    <mergeCell ref="A9:A11"/>
    <mergeCell ref="A17:A18"/>
    <mergeCell ref="A22:A38"/>
    <mergeCell ref="A39:A41"/>
    <mergeCell ref="A42:A44"/>
    <mergeCell ref="A45:A47"/>
    <mergeCell ref="B42:B44"/>
    <mergeCell ref="B45:B47"/>
    <mergeCell ref="B18:D18"/>
    <mergeCell ref="B17:D17"/>
  </mergeCells>
  <phoneticPr fontId="3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workbookViewId="0">
      <selection activeCell="E4" sqref="E4:H4"/>
    </sheetView>
  </sheetViews>
  <sheetFormatPr defaultRowHeight="13.5"/>
  <cols>
    <col min="1" max="1" width="3.125" style="224" customWidth="1"/>
    <col min="2" max="2" width="5.5" style="224" customWidth="1"/>
    <col min="3" max="3" width="8.625" style="224" customWidth="1"/>
    <col min="4" max="4" width="3.875" style="224" customWidth="1"/>
    <col min="5" max="5" width="11.25" style="224" customWidth="1"/>
    <col min="6" max="6" width="11.5" style="224" customWidth="1"/>
    <col min="7" max="7" width="15.5" style="224" customWidth="1"/>
    <col min="8" max="8" width="15" style="224" customWidth="1"/>
    <col min="9" max="10" width="10.25" style="224" customWidth="1"/>
    <col min="11" max="11" width="16.125" style="224" customWidth="1"/>
    <col min="12" max="16" width="9" style="224"/>
  </cols>
  <sheetData>
    <row r="1" spans="1:16" ht="26.25" customHeight="1">
      <c r="A1" s="367" t="s">
        <v>522</v>
      </c>
      <c r="B1" s="367"/>
      <c r="C1" s="367"/>
      <c r="D1" s="367"/>
      <c r="E1" s="367"/>
      <c r="F1" s="367"/>
      <c r="G1" s="367"/>
      <c r="H1" s="367"/>
      <c r="I1" s="367"/>
      <c r="J1" s="367"/>
      <c r="K1" s="367"/>
    </row>
    <row r="2" spans="1:16" ht="29.25" customHeight="1">
      <c r="A2" s="364" t="s">
        <v>620</v>
      </c>
      <c r="B2" s="364"/>
      <c r="C2" s="364"/>
      <c r="D2" s="364"/>
      <c r="E2" s="364"/>
      <c r="F2" s="364"/>
      <c r="G2" s="364"/>
      <c r="H2" s="364"/>
      <c r="I2" s="364"/>
      <c r="J2" s="364"/>
      <c r="K2" s="364"/>
    </row>
    <row r="3" spans="1:16" ht="22.5" customHeight="1">
      <c r="A3" s="378" t="s">
        <v>145</v>
      </c>
      <c r="B3" s="378"/>
      <c r="C3" s="378"/>
      <c r="D3" s="378"/>
      <c r="E3" s="378"/>
      <c r="F3" s="378"/>
      <c r="G3" s="378"/>
      <c r="H3" s="378"/>
      <c r="I3" s="378"/>
      <c r="J3" s="378"/>
      <c r="K3" s="378"/>
    </row>
    <row r="4" spans="1:16" s="227" customFormat="1" ht="30" customHeight="1">
      <c r="A4" s="363" t="s">
        <v>209</v>
      </c>
      <c r="B4" s="363"/>
      <c r="C4" s="363"/>
      <c r="D4" s="363"/>
      <c r="E4" s="363" t="s">
        <v>416</v>
      </c>
      <c r="F4" s="363"/>
      <c r="G4" s="363"/>
      <c r="H4" s="363"/>
      <c r="I4" s="363" t="s">
        <v>210</v>
      </c>
      <c r="J4" s="363"/>
      <c r="K4" s="249" t="s">
        <v>618</v>
      </c>
      <c r="L4" s="226"/>
      <c r="M4" s="226"/>
      <c r="N4" s="226"/>
      <c r="O4" s="226"/>
      <c r="P4" s="226"/>
    </row>
    <row r="5" spans="1:16" s="227" customFormat="1" ht="21.75" customHeight="1">
      <c r="A5" s="363" t="s">
        <v>211</v>
      </c>
      <c r="B5" s="363"/>
      <c r="C5" s="363"/>
      <c r="D5" s="363"/>
      <c r="E5" s="363" t="s">
        <v>212</v>
      </c>
      <c r="F5" s="363"/>
      <c r="G5" s="363"/>
      <c r="H5" s="363"/>
      <c r="I5" s="363"/>
      <c r="J5" s="363"/>
      <c r="K5" s="363"/>
      <c r="L5" s="226"/>
      <c r="M5" s="226"/>
      <c r="N5" s="226"/>
      <c r="O5" s="226"/>
      <c r="P5" s="226"/>
    </row>
    <row r="6" spans="1:16" s="227" customFormat="1" ht="21.75" customHeight="1">
      <c r="A6" s="363" t="s">
        <v>213</v>
      </c>
      <c r="B6" s="363"/>
      <c r="C6" s="363"/>
      <c r="D6" s="363"/>
      <c r="E6" s="363" t="s">
        <v>419</v>
      </c>
      <c r="F6" s="363"/>
      <c r="G6" s="363"/>
      <c r="H6" s="363" t="s">
        <v>215</v>
      </c>
      <c r="I6" s="363"/>
      <c r="J6" s="363" t="s">
        <v>593</v>
      </c>
      <c r="K6" s="363"/>
      <c r="L6" s="226"/>
      <c r="M6" s="226"/>
      <c r="N6" s="226"/>
      <c r="O6" s="226"/>
      <c r="P6" s="226"/>
    </row>
    <row r="7" spans="1:16" s="227" customFormat="1" ht="33.75" customHeight="1">
      <c r="A7" s="363" t="s">
        <v>150</v>
      </c>
      <c r="B7" s="363"/>
      <c r="C7" s="363"/>
      <c r="D7" s="363"/>
      <c r="E7" s="363"/>
      <c r="F7" s="363"/>
      <c r="G7" s="249" t="s">
        <v>218</v>
      </c>
      <c r="H7" s="363" t="s">
        <v>275</v>
      </c>
      <c r="I7" s="363"/>
      <c r="J7" s="363" t="s">
        <v>219</v>
      </c>
      <c r="K7" s="363"/>
      <c r="L7" s="226"/>
      <c r="M7" s="226"/>
      <c r="N7" s="226"/>
      <c r="O7" s="226"/>
      <c r="P7" s="226"/>
    </row>
    <row r="8" spans="1:16" s="227" customFormat="1" ht="25.5" customHeight="1">
      <c r="A8" s="363"/>
      <c r="B8" s="363"/>
      <c r="C8" s="363"/>
      <c r="D8" s="363"/>
      <c r="E8" s="363" t="s">
        <v>157</v>
      </c>
      <c r="F8" s="363"/>
      <c r="G8" s="261">
        <v>300</v>
      </c>
      <c r="H8" s="455">
        <v>300</v>
      </c>
      <c r="I8" s="455"/>
      <c r="J8" s="454">
        <f>H8/G8</f>
        <v>1</v>
      </c>
      <c r="K8" s="454"/>
      <c r="L8" s="226"/>
      <c r="M8" s="226"/>
      <c r="N8" s="226"/>
      <c r="O8" s="226"/>
      <c r="P8" s="226"/>
    </row>
    <row r="9" spans="1:16" s="227" customFormat="1" ht="25.5" customHeight="1">
      <c r="A9" s="363"/>
      <c r="B9" s="363"/>
      <c r="C9" s="363"/>
      <c r="D9" s="363"/>
      <c r="E9" s="363" t="s">
        <v>276</v>
      </c>
      <c r="F9" s="363"/>
      <c r="G9" s="250"/>
      <c r="H9" s="456"/>
      <c r="I9" s="456"/>
      <c r="J9" s="454"/>
      <c r="K9" s="454"/>
      <c r="L9" s="226"/>
      <c r="M9" s="226"/>
      <c r="N9" s="226"/>
      <c r="O9" s="226"/>
      <c r="P9" s="226"/>
    </row>
    <row r="10" spans="1:16" s="227" customFormat="1" ht="25.5" customHeight="1">
      <c r="A10" s="363"/>
      <c r="B10" s="363"/>
      <c r="C10" s="363"/>
      <c r="D10" s="363"/>
      <c r="E10" s="363" t="s">
        <v>277</v>
      </c>
      <c r="F10" s="363"/>
      <c r="G10" s="261">
        <v>300</v>
      </c>
      <c r="H10" s="455">
        <v>300</v>
      </c>
      <c r="I10" s="455"/>
      <c r="J10" s="454">
        <f>H10/G10</f>
        <v>1</v>
      </c>
      <c r="K10" s="454"/>
      <c r="L10" s="226"/>
      <c r="M10" s="226"/>
      <c r="N10" s="226"/>
      <c r="O10" s="226"/>
      <c r="P10" s="226"/>
    </row>
    <row r="11" spans="1:16" s="227" customFormat="1" ht="45" customHeight="1">
      <c r="A11" s="363"/>
      <c r="B11" s="363"/>
      <c r="C11" s="363"/>
      <c r="D11" s="363"/>
      <c r="E11" s="363" t="s">
        <v>278</v>
      </c>
      <c r="F11" s="363"/>
      <c r="G11" s="249"/>
      <c r="H11" s="363"/>
      <c r="I11" s="363"/>
      <c r="J11" s="363"/>
      <c r="K11" s="363"/>
      <c r="L11" s="226"/>
      <c r="M11" s="226"/>
      <c r="N11" s="226"/>
      <c r="O11" s="226"/>
      <c r="P11" s="226"/>
    </row>
    <row r="12" spans="1:16" s="227" customFormat="1" ht="25.5" customHeight="1">
      <c r="A12" s="412" t="s">
        <v>249</v>
      </c>
      <c r="B12" s="394" t="s">
        <v>250</v>
      </c>
      <c r="C12" s="394"/>
      <c r="D12" s="394"/>
      <c r="E12" s="394"/>
      <c r="F12" s="394"/>
      <c r="G12" s="394"/>
      <c r="H12" s="394" t="s">
        <v>251</v>
      </c>
      <c r="I12" s="394"/>
      <c r="J12" s="394"/>
      <c r="K12" s="394"/>
      <c r="L12" s="226"/>
      <c r="M12" s="226"/>
      <c r="N12" s="226"/>
      <c r="O12" s="226"/>
      <c r="P12" s="226"/>
    </row>
    <row r="13" spans="1:16" ht="172.5" customHeight="1">
      <c r="A13" s="412"/>
      <c r="B13" s="413" t="s">
        <v>604</v>
      </c>
      <c r="C13" s="413"/>
      <c r="D13" s="413"/>
      <c r="E13" s="413"/>
      <c r="F13" s="413"/>
      <c r="G13" s="413"/>
      <c r="H13" s="413" t="s">
        <v>603</v>
      </c>
      <c r="I13" s="413"/>
      <c r="J13" s="413"/>
      <c r="K13" s="413"/>
    </row>
    <row r="14" spans="1:16" ht="39" customHeight="1">
      <c r="A14" s="394" t="s">
        <v>223</v>
      </c>
      <c r="B14" s="221" t="s">
        <v>224</v>
      </c>
      <c r="C14" s="221" t="s">
        <v>167</v>
      </c>
      <c r="D14" s="394" t="s">
        <v>168</v>
      </c>
      <c r="E14" s="394"/>
      <c r="F14" s="394"/>
      <c r="G14" s="394"/>
      <c r="H14" s="249" t="s">
        <v>225</v>
      </c>
      <c r="I14" s="363" t="s">
        <v>226</v>
      </c>
      <c r="J14" s="363"/>
      <c r="K14" s="249" t="s">
        <v>227</v>
      </c>
    </row>
    <row r="15" spans="1:16" ht="55.5" customHeight="1">
      <c r="A15" s="394"/>
      <c r="B15" s="394" t="s">
        <v>228</v>
      </c>
      <c r="C15" s="221" t="s">
        <v>174</v>
      </c>
      <c r="D15" s="403" t="s">
        <v>422</v>
      </c>
      <c r="E15" s="403"/>
      <c r="F15" s="403"/>
      <c r="G15" s="403"/>
      <c r="H15" s="195">
        <v>1</v>
      </c>
      <c r="I15" s="414">
        <f>J10</f>
        <v>1</v>
      </c>
      <c r="J15" s="414"/>
      <c r="K15" s="195"/>
    </row>
    <row r="16" spans="1:16" ht="55.5" customHeight="1">
      <c r="A16" s="394"/>
      <c r="B16" s="394"/>
      <c r="C16" s="221" t="s">
        <v>180</v>
      </c>
      <c r="D16" s="403" t="s">
        <v>423</v>
      </c>
      <c r="E16" s="403"/>
      <c r="F16" s="403"/>
      <c r="G16" s="403"/>
      <c r="H16" s="45" t="s">
        <v>424</v>
      </c>
      <c r="I16" s="394" t="s">
        <v>440</v>
      </c>
      <c r="J16" s="394"/>
      <c r="K16" s="45"/>
    </row>
    <row r="17" spans="1:11" ht="55.5" customHeight="1">
      <c r="A17" s="394"/>
      <c r="B17" s="394"/>
      <c r="C17" s="221" t="s">
        <v>183</v>
      </c>
      <c r="D17" s="403" t="s">
        <v>458</v>
      </c>
      <c r="E17" s="403"/>
      <c r="F17" s="403"/>
      <c r="G17" s="403"/>
      <c r="H17" s="221" t="s">
        <v>258</v>
      </c>
      <c r="I17" s="394" t="s">
        <v>258</v>
      </c>
      <c r="J17" s="394"/>
      <c r="K17" s="221"/>
    </row>
    <row r="18" spans="1:11" ht="55.5" customHeight="1">
      <c r="A18" s="394"/>
      <c r="B18" s="394" t="s">
        <v>232</v>
      </c>
      <c r="C18" s="221" t="s">
        <v>589</v>
      </c>
      <c r="D18" s="403" t="s">
        <v>427</v>
      </c>
      <c r="E18" s="403"/>
      <c r="F18" s="403"/>
      <c r="G18" s="403"/>
      <c r="H18" s="195">
        <v>1</v>
      </c>
      <c r="I18" s="414">
        <v>1</v>
      </c>
      <c r="J18" s="414"/>
      <c r="K18" s="221"/>
    </row>
    <row r="19" spans="1:11" ht="55.5" customHeight="1">
      <c r="A19" s="394"/>
      <c r="B19" s="394"/>
      <c r="C19" s="221" t="s">
        <v>588</v>
      </c>
      <c r="D19" s="403" t="s">
        <v>438</v>
      </c>
      <c r="E19" s="403"/>
      <c r="F19" s="403"/>
      <c r="G19" s="403"/>
      <c r="H19" s="260" t="s">
        <v>439</v>
      </c>
      <c r="I19" s="394" t="s">
        <v>268</v>
      </c>
      <c r="J19" s="394"/>
      <c r="K19" s="221"/>
    </row>
    <row r="20" spans="1:11" ht="55.5" customHeight="1">
      <c r="A20" s="394"/>
      <c r="B20" s="394"/>
      <c r="C20" s="221" t="s">
        <v>269</v>
      </c>
      <c r="D20" s="403" t="s">
        <v>441</v>
      </c>
      <c r="E20" s="403"/>
      <c r="F20" s="403"/>
      <c r="G20" s="403"/>
      <c r="H20" s="221" t="s">
        <v>271</v>
      </c>
      <c r="I20" s="394" t="s">
        <v>615</v>
      </c>
      <c r="J20" s="394"/>
      <c r="K20" s="221"/>
    </row>
    <row r="21" spans="1:11" ht="55.5" customHeight="1">
      <c r="A21" s="394"/>
      <c r="B21" s="221" t="s">
        <v>201</v>
      </c>
      <c r="C21" s="221" t="s">
        <v>594</v>
      </c>
      <c r="D21" s="403" t="s">
        <v>273</v>
      </c>
      <c r="E21" s="403"/>
      <c r="F21" s="403"/>
      <c r="G21" s="403"/>
      <c r="H21" s="195" t="s">
        <v>549</v>
      </c>
      <c r="I21" s="394" t="s">
        <v>253</v>
      </c>
      <c r="J21" s="394"/>
      <c r="K21" s="195"/>
    </row>
    <row r="22" spans="1:11" ht="37.5" customHeight="1">
      <c r="A22" s="249" t="s">
        <v>247</v>
      </c>
      <c r="B22" s="370" t="s">
        <v>163</v>
      </c>
      <c r="C22" s="370"/>
      <c r="D22" s="370"/>
      <c r="E22" s="370"/>
      <c r="F22" s="370"/>
      <c r="G22" s="370"/>
      <c r="H22" s="370"/>
      <c r="I22" s="370"/>
      <c r="J22" s="370"/>
      <c r="K22" s="370"/>
    </row>
    <row r="23" spans="1:11">
      <c r="A23" s="226"/>
      <c r="B23" s="226"/>
      <c r="C23" s="226"/>
      <c r="D23" s="228"/>
      <c r="E23" s="228"/>
      <c r="F23" s="228"/>
      <c r="G23" s="228"/>
      <c r="H23" s="226"/>
      <c r="I23" s="226"/>
      <c r="J23" s="226"/>
      <c r="K23" s="226"/>
    </row>
    <row r="24" spans="1:11">
      <c r="A24" s="226"/>
      <c r="B24" s="226"/>
      <c r="C24" s="226"/>
      <c r="D24" s="228"/>
      <c r="E24" s="228"/>
      <c r="F24" s="228"/>
      <c r="G24" s="228"/>
      <c r="H24" s="226"/>
      <c r="I24" s="226"/>
      <c r="J24" s="226"/>
      <c r="K24" s="226"/>
    </row>
    <row r="25" spans="1:11">
      <c r="A25" s="226"/>
      <c r="B25" s="226"/>
      <c r="C25" s="226"/>
      <c r="D25" s="228"/>
      <c r="E25" s="228"/>
      <c r="F25" s="228"/>
      <c r="G25" s="228"/>
      <c r="H25" s="226"/>
      <c r="I25" s="226"/>
      <c r="J25" s="226"/>
      <c r="K25" s="226"/>
    </row>
    <row r="26" spans="1:11">
      <c r="A26" s="226"/>
      <c r="B26" s="226"/>
      <c r="C26" s="226"/>
      <c r="D26" s="228"/>
      <c r="E26" s="228"/>
      <c r="F26" s="228"/>
      <c r="G26" s="228"/>
      <c r="H26" s="226"/>
      <c r="I26" s="226"/>
      <c r="J26" s="226"/>
      <c r="K26" s="226"/>
    </row>
    <row r="27" spans="1:11">
      <c r="A27" s="226"/>
      <c r="B27" s="226"/>
      <c r="C27" s="226"/>
      <c r="D27" s="228"/>
      <c r="E27" s="228"/>
      <c r="F27" s="228"/>
      <c r="G27" s="228"/>
      <c r="H27" s="226"/>
      <c r="I27" s="226"/>
      <c r="J27" s="226"/>
      <c r="K27" s="226"/>
    </row>
    <row r="28" spans="1:11">
      <c r="A28" s="226"/>
      <c r="B28" s="226"/>
      <c r="C28" s="226"/>
      <c r="D28" s="228"/>
      <c r="E28" s="228"/>
      <c r="F28" s="228"/>
      <c r="G28" s="228"/>
      <c r="H28" s="226"/>
      <c r="I28" s="226"/>
      <c r="J28" s="226"/>
      <c r="K28" s="226"/>
    </row>
    <row r="29" spans="1:11">
      <c r="A29" s="226"/>
      <c r="B29" s="226"/>
      <c r="C29" s="226"/>
      <c r="D29" s="228"/>
      <c r="E29" s="228"/>
      <c r="F29" s="228"/>
      <c r="G29" s="228"/>
      <c r="H29" s="226"/>
      <c r="I29" s="226"/>
      <c r="J29" s="226"/>
      <c r="K29" s="226"/>
    </row>
    <row r="30" spans="1:11">
      <c r="A30" s="226"/>
      <c r="B30" s="226"/>
      <c r="C30" s="226"/>
      <c r="D30" s="228"/>
      <c r="E30" s="228"/>
      <c r="F30" s="228"/>
      <c r="G30" s="228"/>
      <c r="H30" s="226"/>
      <c r="I30" s="226"/>
      <c r="J30" s="226"/>
      <c r="K30" s="226"/>
    </row>
    <row r="31" spans="1:11" ht="84" customHeight="1">
      <c r="A31" s="226"/>
      <c r="B31" s="226"/>
      <c r="C31" s="226"/>
      <c r="D31" s="228"/>
      <c r="E31" s="228"/>
      <c r="F31" s="228"/>
      <c r="G31" s="228"/>
      <c r="H31" s="228"/>
      <c r="I31" s="228"/>
      <c r="J31" s="228"/>
      <c r="K31" s="226"/>
    </row>
    <row r="32" spans="1:11">
      <c r="A32" s="226"/>
      <c r="B32" s="226"/>
      <c r="C32" s="226"/>
      <c r="D32" s="228"/>
      <c r="E32" s="228"/>
      <c r="F32" s="228"/>
      <c r="G32" s="228"/>
      <c r="H32" s="228"/>
      <c r="I32" s="228"/>
      <c r="J32" s="228"/>
      <c r="K32" s="226"/>
    </row>
    <row r="33" spans="1:12">
      <c r="A33" s="226"/>
      <c r="B33" s="226"/>
      <c r="C33" s="226"/>
      <c r="D33" s="228"/>
      <c r="E33" s="228"/>
      <c r="F33" s="228"/>
      <c r="G33" s="228"/>
      <c r="H33" s="226"/>
      <c r="I33" s="226"/>
      <c r="J33" s="226"/>
      <c r="K33" s="226"/>
    </row>
    <row r="34" spans="1:12">
      <c r="A34" s="234"/>
      <c r="B34" s="234"/>
      <c r="C34" s="234"/>
      <c r="D34" s="235"/>
      <c r="E34" s="235"/>
      <c r="F34" s="235"/>
      <c r="G34" s="235"/>
      <c r="H34" s="235"/>
      <c r="I34" s="235"/>
      <c r="J34" s="235"/>
      <c r="K34" s="234"/>
      <c r="L34" s="236"/>
    </row>
    <row r="35" spans="1:12">
      <c r="A35" s="234"/>
      <c r="B35" s="234"/>
      <c r="C35" s="234"/>
      <c r="D35" s="235"/>
      <c r="E35" s="235"/>
      <c r="F35" s="235"/>
      <c r="G35" s="235"/>
      <c r="H35" s="234"/>
      <c r="I35" s="234"/>
      <c r="J35" s="234"/>
      <c r="K35" s="234"/>
      <c r="L35" s="236"/>
    </row>
    <row r="36" spans="1:12">
      <c r="A36" s="234"/>
      <c r="B36" s="234"/>
      <c r="C36" s="234"/>
      <c r="D36" s="235"/>
      <c r="E36" s="235"/>
      <c r="F36" s="235"/>
      <c r="G36" s="235"/>
      <c r="H36" s="235"/>
      <c r="I36" s="235"/>
      <c r="J36" s="235"/>
      <c r="K36" s="234"/>
      <c r="L36" s="236"/>
    </row>
    <row r="37" spans="1:12">
      <c r="A37" s="234"/>
      <c r="B37" s="234"/>
      <c r="C37" s="234"/>
      <c r="D37" s="235"/>
      <c r="E37" s="235"/>
      <c r="F37" s="235"/>
      <c r="G37" s="235"/>
      <c r="H37" s="234"/>
      <c r="I37" s="234"/>
      <c r="J37" s="234"/>
      <c r="K37" s="234"/>
      <c r="L37" s="236"/>
    </row>
    <row r="38" spans="1:12">
      <c r="A38" s="234"/>
      <c r="B38" s="234"/>
      <c r="C38" s="234"/>
      <c r="D38" s="235"/>
      <c r="E38" s="235"/>
      <c r="F38" s="235"/>
      <c r="G38" s="235"/>
      <c r="H38" s="234"/>
      <c r="I38" s="234"/>
      <c r="J38" s="234"/>
      <c r="K38" s="234"/>
      <c r="L38" s="236"/>
    </row>
    <row r="39" spans="1:12" ht="27.75" customHeight="1">
      <c r="A39" s="236"/>
      <c r="B39" s="417"/>
      <c r="C39" s="417"/>
      <c r="D39" s="417"/>
      <c r="E39" s="417"/>
      <c r="F39" s="417"/>
      <c r="G39" s="417"/>
      <c r="H39" s="417"/>
      <c r="I39" s="417"/>
      <c r="J39" s="417"/>
      <c r="K39" s="417"/>
      <c r="L39" s="236"/>
    </row>
    <row r="40" spans="1:12">
      <c r="A40" s="236"/>
      <c r="B40" s="236"/>
      <c r="C40" s="236"/>
      <c r="D40" s="236"/>
      <c r="E40" s="236"/>
      <c r="F40" s="236"/>
      <c r="G40" s="236"/>
      <c r="H40" s="236"/>
      <c r="I40" s="236"/>
      <c r="J40" s="236"/>
      <c r="K40" s="236"/>
      <c r="L40" s="236"/>
    </row>
    <row r="41" spans="1:12">
      <c r="A41" s="236"/>
      <c r="B41" s="236"/>
      <c r="C41" s="236"/>
      <c r="D41" s="236"/>
      <c r="E41" s="236"/>
      <c r="F41" s="236"/>
      <c r="G41" s="236"/>
      <c r="H41" s="236"/>
      <c r="I41" s="236"/>
      <c r="J41" s="236"/>
      <c r="K41" s="236"/>
      <c r="L41" s="236"/>
    </row>
    <row r="42" spans="1:12">
      <c r="A42" s="236"/>
      <c r="B42" s="236"/>
      <c r="C42" s="236"/>
      <c r="D42" s="236"/>
      <c r="E42" s="236"/>
      <c r="F42" s="236"/>
      <c r="G42" s="236"/>
      <c r="H42" s="236"/>
      <c r="I42" s="236"/>
      <c r="J42" s="236"/>
      <c r="K42" s="236"/>
      <c r="L42" s="236"/>
    </row>
    <row r="43" spans="1:12">
      <c r="A43" s="236"/>
      <c r="B43" s="236"/>
      <c r="C43" s="236"/>
      <c r="D43" s="236"/>
      <c r="E43" s="236"/>
      <c r="F43" s="236"/>
      <c r="G43" s="236"/>
      <c r="H43" s="236"/>
      <c r="I43" s="236"/>
      <c r="J43" s="236"/>
      <c r="K43" s="236"/>
      <c r="L43" s="236"/>
    </row>
    <row r="44" spans="1:12">
      <c r="A44" s="236"/>
      <c r="B44" s="236"/>
      <c r="C44" s="236"/>
      <c r="D44" s="236"/>
      <c r="E44" s="236"/>
      <c r="F44" s="236"/>
      <c r="G44" s="236"/>
      <c r="H44" s="236"/>
      <c r="I44" s="236"/>
      <c r="J44" s="236"/>
      <c r="K44" s="236"/>
      <c r="L44" s="236"/>
    </row>
    <row r="45" spans="1:12">
      <c r="A45" s="236"/>
      <c r="B45" s="236"/>
      <c r="C45" s="236"/>
      <c r="D45" s="236"/>
      <c r="E45" s="236"/>
      <c r="F45" s="236"/>
      <c r="G45" s="236"/>
      <c r="H45" s="236"/>
      <c r="I45" s="236"/>
      <c r="J45" s="236"/>
      <c r="K45" s="236"/>
      <c r="L45" s="236"/>
    </row>
    <row r="46" spans="1:12">
      <c r="A46" s="236"/>
      <c r="B46" s="236"/>
      <c r="C46" s="236"/>
      <c r="D46" s="236"/>
      <c r="E46" s="236"/>
      <c r="F46" s="236"/>
      <c r="G46" s="236"/>
      <c r="H46" s="236"/>
      <c r="I46" s="236"/>
      <c r="J46" s="236"/>
      <c r="K46" s="236"/>
      <c r="L46" s="236"/>
    </row>
    <row r="47" spans="1:12">
      <c r="A47" s="236"/>
      <c r="B47" s="236"/>
      <c r="C47" s="236"/>
      <c r="D47" s="236"/>
      <c r="E47" s="236"/>
      <c r="F47" s="236"/>
      <c r="G47" s="236"/>
      <c r="H47" s="236"/>
      <c r="I47" s="236"/>
      <c r="J47" s="236"/>
      <c r="K47" s="236"/>
      <c r="L47" s="236"/>
    </row>
    <row r="48" spans="1:12">
      <c r="A48" s="236"/>
      <c r="B48" s="236"/>
      <c r="C48" s="236"/>
      <c r="D48" s="236"/>
      <c r="E48" s="236"/>
      <c r="F48" s="236"/>
      <c r="G48" s="236"/>
      <c r="H48" s="236"/>
      <c r="I48" s="236"/>
      <c r="J48" s="236"/>
      <c r="K48" s="236"/>
      <c r="L48" s="236"/>
    </row>
    <row r="49" spans="1:12">
      <c r="A49" s="236"/>
      <c r="B49" s="236"/>
      <c r="C49" s="236"/>
      <c r="D49" s="236"/>
      <c r="E49" s="236"/>
      <c r="F49" s="236"/>
      <c r="G49" s="236"/>
      <c r="H49" s="236"/>
      <c r="I49" s="236"/>
      <c r="J49" s="236"/>
      <c r="K49" s="236"/>
      <c r="L49" s="236"/>
    </row>
    <row r="50" spans="1:12">
      <c r="A50" s="236"/>
      <c r="B50" s="236"/>
      <c r="C50" s="236"/>
      <c r="D50" s="236"/>
      <c r="E50" s="236"/>
      <c r="F50" s="236"/>
      <c r="G50" s="236"/>
      <c r="H50" s="236"/>
      <c r="I50" s="236"/>
      <c r="J50" s="236"/>
      <c r="K50" s="236"/>
      <c r="L50" s="236"/>
    </row>
  </sheetData>
  <mergeCells count="54">
    <mergeCell ref="A5:D5"/>
    <mergeCell ref="A6:D6"/>
    <mergeCell ref="A1:K1"/>
    <mergeCell ref="B39:K39"/>
    <mergeCell ref="B22:K22"/>
    <mergeCell ref="A3:K3"/>
    <mergeCell ref="I19:J19"/>
    <mergeCell ref="H7:I7"/>
    <mergeCell ref="J7:K7"/>
    <mergeCell ref="E8:F8"/>
    <mergeCell ref="E5:K5"/>
    <mergeCell ref="E6:G6"/>
    <mergeCell ref="H6:I6"/>
    <mergeCell ref="J6:K6"/>
    <mergeCell ref="E11:F11"/>
    <mergeCell ref="H11:I11"/>
    <mergeCell ref="J10:K10"/>
    <mergeCell ref="A12:A13"/>
    <mergeCell ref="B12:G12"/>
    <mergeCell ref="H12:K12"/>
    <mergeCell ref="B13:G13"/>
    <mergeCell ref="H13:K13"/>
    <mergeCell ref="A7:D11"/>
    <mergeCell ref="E7:F7"/>
    <mergeCell ref="E10:F10"/>
    <mergeCell ref="H10:I10"/>
    <mergeCell ref="J8:K8"/>
    <mergeCell ref="E9:F9"/>
    <mergeCell ref="H9:I9"/>
    <mergeCell ref="J9:K9"/>
    <mergeCell ref="J11:K11"/>
    <mergeCell ref="H8:I8"/>
    <mergeCell ref="I16:J16"/>
    <mergeCell ref="B18:B20"/>
    <mergeCell ref="D18:G18"/>
    <mergeCell ref="D17:G17"/>
    <mergeCell ref="I17:J17"/>
    <mergeCell ref="I18:J18"/>
    <mergeCell ref="D21:G21"/>
    <mergeCell ref="I21:J21"/>
    <mergeCell ref="D19:G19"/>
    <mergeCell ref="A2:K2"/>
    <mergeCell ref="A4:D4"/>
    <mergeCell ref="E4:H4"/>
    <mergeCell ref="I4:J4"/>
    <mergeCell ref="D20:G20"/>
    <mergeCell ref="I20:J20"/>
    <mergeCell ref="A14:A21"/>
    <mergeCell ref="D14:G14"/>
    <mergeCell ref="I14:J14"/>
    <mergeCell ref="B15:B17"/>
    <mergeCell ref="D15:G15"/>
    <mergeCell ref="I15:J15"/>
    <mergeCell ref="D16:G16"/>
  </mergeCells>
  <phoneticPr fontId="30" type="noConversion"/>
  <printOptions horizontalCentered="1"/>
  <pageMargins left="0" right="0" top="0.55118110236220474" bottom="0.55118110236220474" header="0.31496062992125984" footer="0.31496062992125984"/>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H10" sqref="H10"/>
    </sheetView>
  </sheetViews>
  <sheetFormatPr defaultRowHeight="13.5"/>
  <cols>
    <col min="3" max="3" width="22.125" customWidth="1"/>
    <col min="4" max="5" width="13.25" style="113" customWidth="1"/>
    <col min="6" max="6" width="13.25" style="113" bestFit="1" customWidth="1"/>
    <col min="7" max="7" width="14.5" bestFit="1" customWidth="1"/>
    <col min="8" max="8" width="14.5" style="113" bestFit="1" customWidth="1"/>
    <col min="9" max="9" width="8.5" bestFit="1" customWidth="1"/>
    <col min="11" max="12" width="11.625" bestFit="1" customWidth="1"/>
  </cols>
  <sheetData>
    <row r="1" spans="1:13" ht="22.5">
      <c r="A1" s="457" t="s">
        <v>434</v>
      </c>
      <c r="B1" s="457"/>
      <c r="C1" s="457"/>
      <c r="D1" s="457"/>
      <c r="E1" s="457"/>
      <c r="F1" s="457"/>
      <c r="G1" s="457"/>
      <c r="H1" s="457"/>
      <c r="I1" s="457"/>
    </row>
    <row r="2" spans="1:13" ht="14.25">
      <c r="A2" s="264"/>
      <c r="B2" s="264"/>
      <c r="C2" s="264"/>
      <c r="D2" s="264"/>
      <c r="E2" s="264"/>
      <c r="F2" s="264"/>
      <c r="H2" s="458" t="s">
        <v>114</v>
      </c>
      <c r="I2" s="458"/>
    </row>
    <row r="3" spans="1:13" ht="14.25" customHeight="1">
      <c r="A3" s="268" t="s">
        <v>115</v>
      </c>
      <c r="B3" s="270" t="s">
        <v>116</v>
      </c>
      <c r="C3" s="262" t="s">
        <v>117</v>
      </c>
      <c r="D3" s="263" t="s">
        <v>118</v>
      </c>
      <c r="E3" s="263"/>
      <c r="F3" s="263"/>
      <c r="G3" s="459" t="s">
        <v>428</v>
      </c>
      <c r="H3" s="460" t="s">
        <v>429</v>
      </c>
      <c r="I3" s="459" t="s">
        <v>432</v>
      </c>
    </row>
    <row r="4" spans="1:13" ht="14.25">
      <c r="A4" s="269"/>
      <c r="B4" s="271"/>
      <c r="C4" s="262"/>
      <c r="D4" s="71" t="s">
        <v>121</v>
      </c>
      <c r="E4" s="71" t="s">
        <v>122</v>
      </c>
      <c r="F4" s="71" t="s">
        <v>123</v>
      </c>
      <c r="G4" s="459"/>
      <c r="H4" s="460"/>
      <c r="I4" s="459"/>
    </row>
    <row r="5" spans="1:13" ht="14.25">
      <c r="A5" s="25">
        <v>1</v>
      </c>
      <c r="B5" s="272" t="s">
        <v>302</v>
      </c>
      <c r="C5" s="26" t="s">
        <v>472</v>
      </c>
      <c r="D5" s="59">
        <v>3988.84</v>
      </c>
      <c r="E5" s="59">
        <v>3021.84</v>
      </c>
      <c r="F5" s="59">
        <v>967</v>
      </c>
      <c r="G5" s="114">
        <f>农村电影放映!F8</f>
        <v>3988.84</v>
      </c>
      <c r="H5" s="117">
        <f>农村电影放映!G8</f>
        <v>3959.43</v>
      </c>
      <c r="I5" s="115">
        <f>H5/D5</f>
        <v>0.99262692913227901</v>
      </c>
      <c r="J5" s="186">
        <f>G6/D6</f>
        <v>1</v>
      </c>
    </row>
    <row r="6" spans="1:13" ht="28.5">
      <c r="A6" s="25">
        <v>2</v>
      </c>
      <c r="B6" s="273"/>
      <c r="C6" s="26" t="s">
        <v>473</v>
      </c>
      <c r="D6" s="59">
        <v>2000</v>
      </c>
      <c r="E6" s="59">
        <v>2000</v>
      </c>
      <c r="F6" s="59"/>
      <c r="G6" s="114">
        <f>农家书屋!D8</f>
        <v>2000</v>
      </c>
      <c r="H6" s="117">
        <f>农家书屋!E8</f>
        <v>2000</v>
      </c>
      <c r="I6" s="115">
        <f t="shared" ref="I6:I11" si="0">H6/D6</f>
        <v>1</v>
      </c>
      <c r="J6" s="186">
        <f>G6/D6</f>
        <v>1</v>
      </c>
    </row>
    <row r="7" spans="1:13" ht="28.5">
      <c r="A7" s="25">
        <v>3</v>
      </c>
      <c r="B7" s="273"/>
      <c r="C7" s="26" t="s">
        <v>474</v>
      </c>
      <c r="D7" s="59">
        <v>2709</v>
      </c>
      <c r="E7" s="59">
        <v>2709</v>
      </c>
      <c r="F7" s="59"/>
      <c r="G7" s="114">
        <f>项目资金使用情况!C6</f>
        <v>2678.16</v>
      </c>
      <c r="H7" s="117">
        <f>项目资金使用情况!E6</f>
        <v>2121.5099999999989</v>
      </c>
      <c r="I7" s="115">
        <f t="shared" si="0"/>
        <v>0.78313399778516013</v>
      </c>
      <c r="J7" s="186">
        <f>G7/D7</f>
        <v>0.98861572535991138</v>
      </c>
      <c r="K7">
        <f>G7/D7</f>
        <v>0.98861572535991138</v>
      </c>
      <c r="L7" s="122">
        <f>E7-G7</f>
        <v>30.840000000000146</v>
      </c>
    </row>
    <row r="8" spans="1:13" ht="28.5">
      <c r="A8" s="25">
        <v>4</v>
      </c>
      <c r="B8" s="273"/>
      <c r="C8" s="26" t="s">
        <v>430</v>
      </c>
      <c r="D8" s="59">
        <f>项目资金使用情况!F6</f>
        <v>3157.9999999999964</v>
      </c>
      <c r="E8" s="59">
        <v>3158</v>
      </c>
      <c r="F8" s="59"/>
      <c r="G8" s="114">
        <f>项目资金使用情况!G6</f>
        <v>3152.439999999996</v>
      </c>
      <c r="H8" s="117">
        <f>项目资金使用情况!I6</f>
        <v>2171.3500000000013</v>
      </c>
      <c r="I8" s="115">
        <f t="shared" si="0"/>
        <v>0.68757124762508037</v>
      </c>
      <c r="J8" s="186">
        <f>K8/6345</f>
        <v>0.98679905437352189</v>
      </c>
      <c r="K8" s="122">
        <f>G8+G9</f>
        <v>6261.2399999999961</v>
      </c>
      <c r="L8">
        <f>K8/K9</f>
        <v>0.98679905437352244</v>
      </c>
    </row>
    <row r="9" spans="1:13" ht="28.5">
      <c r="A9" s="25">
        <v>5</v>
      </c>
      <c r="B9" s="273"/>
      <c r="C9" s="26" t="s">
        <v>431</v>
      </c>
      <c r="D9" s="59">
        <v>3187</v>
      </c>
      <c r="E9" s="59">
        <v>3187</v>
      </c>
      <c r="F9" s="59"/>
      <c r="G9" s="114">
        <f>项目资金使用情况!K6</f>
        <v>3108.8</v>
      </c>
      <c r="H9" s="117">
        <f>项目资金使用情况!N6</f>
        <v>2171.04</v>
      </c>
      <c r="I9" s="115">
        <f t="shared" si="0"/>
        <v>0.68121744587386257</v>
      </c>
      <c r="J9" s="186">
        <f t="shared" ref="J9:J12" si="1">G9/D9</f>
        <v>0.97546281769689369</v>
      </c>
      <c r="K9" s="122">
        <f>SUM(D8:D9)</f>
        <v>6344.9999999999964</v>
      </c>
      <c r="L9" s="122">
        <f>SUM(H8:H9)</f>
        <v>4342.3900000000012</v>
      </c>
      <c r="M9">
        <f>L9/K9</f>
        <v>0.6843798266351464</v>
      </c>
    </row>
    <row r="10" spans="1:13" ht="14.25">
      <c r="A10" s="25">
        <v>6</v>
      </c>
      <c r="B10" s="273"/>
      <c r="C10" s="26" t="s">
        <v>475</v>
      </c>
      <c r="D10" s="59">
        <v>948</v>
      </c>
      <c r="E10" s="59">
        <v>948</v>
      </c>
      <c r="F10" s="59"/>
      <c r="G10" s="114">
        <f>D10</f>
        <v>948</v>
      </c>
      <c r="H10" s="117">
        <f>项目资金使用情况!R6</f>
        <v>759.75</v>
      </c>
      <c r="I10" s="115">
        <f t="shared" si="0"/>
        <v>0.80142405063291144</v>
      </c>
      <c r="J10" s="186">
        <f t="shared" si="1"/>
        <v>1</v>
      </c>
      <c r="K10" s="122">
        <f>K8-K9</f>
        <v>-83.760000000000218</v>
      </c>
    </row>
    <row r="11" spans="1:13" ht="14.25">
      <c r="A11" s="25">
        <v>7</v>
      </c>
      <c r="B11" s="273"/>
      <c r="C11" s="26" t="s">
        <v>476</v>
      </c>
      <c r="D11" s="59">
        <v>1361</v>
      </c>
      <c r="E11" s="59">
        <v>1361</v>
      </c>
      <c r="F11" s="59"/>
      <c r="G11" s="114">
        <f>项目资金使用情况!S6</f>
        <v>1361</v>
      </c>
      <c r="H11" s="117">
        <f>项目资金使用情况!U6</f>
        <v>878.95999999999992</v>
      </c>
      <c r="I11" s="115">
        <f t="shared" si="0"/>
        <v>0.64581925055106537</v>
      </c>
      <c r="J11" s="186">
        <f t="shared" si="1"/>
        <v>1</v>
      </c>
    </row>
    <row r="12" spans="1:13" ht="54">
      <c r="A12" s="25">
        <v>8</v>
      </c>
      <c r="B12" s="273"/>
      <c r="C12" s="20" t="s">
        <v>478</v>
      </c>
      <c r="D12" s="59">
        <v>300</v>
      </c>
      <c r="E12" s="59"/>
      <c r="F12" s="59">
        <v>300</v>
      </c>
      <c r="G12" s="59">
        <v>300</v>
      </c>
      <c r="H12" s="59">
        <v>300</v>
      </c>
      <c r="I12" s="115">
        <f>H12/G12</f>
        <v>1</v>
      </c>
      <c r="J12" s="186">
        <f t="shared" si="1"/>
        <v>1</v>
      </c>
    </row>
    <row r="13" spans="1:13" ht="14.25">
      <c r="A13" s="265" t="s">
        <v>121</v>
      </c>
      <c r="B13" s="266"/>
      <c r="C13" s="267"/>
      <c r="D13" s="60">
        <f>SUM(D5:D12)</f>
        <v>17651.839999999997</v>
      </c>
      <c r="E13" s="60">
        <f>SUM(E5:E12)</f>
        <v>16384.84</v>
      </c>
      <c r="F13" s="60">
        <f>SUM(F5:F12)</f>
        <v>1267</v>
      </c>
      <c r="G13" s="60">
        <f t="shared" ref="G13:H13" si="2">SUM(G5:G12)</f>
        <v>17537.239999999994</v>
      </c>
      <c r="H13" s="60">
        <f t="shared" si="2"/>
        <v>14362.04</v>
      </c>
      <c r="I13" s="116">
        <f>H13/D13</f>
        <v>0.81362849425329054</v>
      </c>
    </row>
    <row r="14" spans="1:13">
      <c r="J14" s="186">
        <f>G13/D13</f>
        <v>0.99350775896450438</v>
      </c>
    </row>
    <row r="15" spans="1:13">
      <c r="G15">
        <f>G13/D13</f>
        <v>0.99350775896450438</v>
      </c>
    </row>
    <row r="16" spans="1:13" ht="14.25">
      <c r="G16" s="196">
        <v>3158</v>
      </c>
      <c r="H16" s="113">
        <v>2059.0800000000013</v>
      </c>
    </row>
    <row r="17" spans="7:9" ht="14.25">
      <c r="G17" s="196">
        <v>3187</v>
      </c>
      <c r="H17" s="113">
        <v>2137.1999999999998</v>
      </c>
    </row>
    <row r="18" spans="7:9">
      <c r="G18" s="200">
        <f>SUM(G16:G17)</f>
        <v>6345</v>
      </c>
      <c r="H18" s="113">
        <f>SUM(H16:H17)</f>
        <v>4196.2800000000007</v>
      </c>
      <c r="I18">
        <f>H18/G18</f>
        <v>0.66135224586288421</v>
      </c>
    </row>
  </sheetData>
  <mergeCells count="12">
    <mergeCell ref="B5:B12"/>
    <mergeCell ref="A13:C13"/>
    <mergeCell ref="G3:G4"/>
    <mergeCell ref="H3:H4"/>
    <mergeCell ref="I3:I4"/>
    <mergeCell ref="A1:I1"/>
    <mergeCell ref="H2:I2"/>
    <mergeCell ref="A2:F2"/>
    <mergeCell ref="A3:A4"/>
    <mergeCell ref="B3:B4"/>
    <mergeCell ref="C3:C4"/>
    <mergeCell ref="D3:F3"/>
  </mergeCells>
  <phoneticPr fontId="30"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workbookViewId="0">
      <selection activeCell="K60" sqref="K60"/>
    </sheetView>
  </sheetViews>
  <sheetFormatPr defaultRowHeight="13.5"/>
  <cols>
    <col min="1" max="1" width="12.125" bestFit="1" customWidth="1"/>
  </cols>
  <sheetData>
    <row r="1" spans="1:6" ht="14.25" thickTop="1">
      <c r="A1" s="207">
        <v>548.97</v>
      </c>
      <c r="B1" s="208">
        <v>0.78959999999999997</v>
      </c>
      <c r="C1" s="191">
        <v>548.97</v>
      </c>
      <c r="D1" s="191">
        <v>695.24</v>
      </c>
      <c r="E1" s="186">
        <f>C1/D1</f>
        <v>0.78961222024049249</v>
      </c>
      <c r="F1">
        <f>A1-C1</f>
        <v>0</v>
      </c>
    </row>
    <row r="2" spans="1:6">
      <c r="A2" s="209">
        <v>11.92</v>
      </c>
      <c r="B2" s="210">
        <v>1</v>
      </c>
      <c r="C2" s="191">
        <v>11.92</v>
      </c>
      <c r="D2" s="154">
        <v>11.92</v>
      </c>
      <c r="E2" s="186">
        <f t="shared" ref="E2:E65" si="0">C2/D2</f>
        <v>1</v>
      </c>
      <c r="F2">
        <f t="shared" ref="F2:F65" si="1">A2-C2</f>
        <v>0</v>
      </c>
    </row>
    <row r="3" spans="1:6">
      <c r="A3" s="209">
        <v>19.34</v>
      </c>
      <c r="B3" s="210">
        <v>0.82830000000000004</v>
      </c>
      <c r="C3" s="191">
        <v>19.34</v>
      </c>
      <c r="D3" s="191">
        <v>23.35</v>
      </c>
      <c r="E3" s="186">
        <f t="shared" si="0"/>
        <v>0.82826552462526759</v>
      </c>
      <c r="F3">
        <f t="shared" si="1"/>
        <v>0</v>
      </c>
    </row>
    <row r="4" spans="1:6">
      <c r="A4" s="209" t="s">
        <v>552</v>
      </c>
      <c r="B4" s="211" t="s">
        <v>553</v>
      </c>
      <c r="C4" s="191"/>
      <c r="D4" s="191">
        <v>25.34</v>
      </c>
      <c r="E4" s="186">
        <f t="shared" si="0"/>
        <v>0</v>
      </c>
      <c r="F4" t="e">
        <f t="shared" si="1"/>
        <v>#VALUE!</v>
      </c>
    </row>
    <row r="5" spans="1:6">
      <c r="A5" s="209">
        <v>13.7</v>
      </c>
      <c r="B5" s="210">
        <v>0.54059999999999997</v>
      </c>
      <c r="C5" s="191">
        <v>13.7</v>
      </c>
      <c r="D5" s="191">
        <v>25.34</v>
      </c>
      <c r="E5" s="186">
        <f t="shared" si="0"/>
        <v>0.54064719810576156</v>
      </c>
      <c r="F5">
        <f t="shared" si="1"/>
        <v>0</v>
      </c>
    </row>
    <row r="6" spans="1:6">
      <c r="A6" s="209">
        <v>54.92</v>
      </c>
      <c r="B6" s="213">
        <v>1</v>
      </c>
      <c r="C6" s="204">
        <v>54.92</v>
      </c>
      <c r="D6" s="191">
        <v>54.92</v>
      </c>
      <c r="E6" s="186">
        <f t="shared" si="0"/>
        <v>1</v>
      </c>
      <c r="F6">
        <f t="shared" si="1"/>
        <v>0</v>
      </c>
    </row>
    <row r="7" spans="1:6">
      <c r="A7" s="209">
        <v>29.57</v>
      </c>
      <c r="B7" s="213">
        <v>1</v>
      </c>
      <c r="C7" s="191">
        <v>29.57</v>
      </c>
      <c r="D7" s="191">
        <v>29.57</v>
      </c>
      <c r="E7" s="186">
        <f t="shared" si="0"/>
        <v>1</v>
      </c>
      <c r="F7">
        <f t="shared" si="1"/>
        <v>0</v>
      </c>
    </row>
    <row r="8" spans="1:6">
      <c r="A8" s="209">
        <v>13.43</v>
      </c>
      <c r="B8" s="213">
        <v>1</v>
      </c>
      <c r="C8" s="191"/>
      <c r="D8" s="191">
        <v>13.43</v>
      </c>
      <c r="E8" s="186">
        <f t="shared" si="0"/>
        <v>0</v>
      </c>
      <c r="F8">
        <f t="shared" si="1"/>
        <v>13.43</v>
      </c>
    </row>
    <row r="9" spans="1:6">
      <c r="A9" s="209">
        <v>46.04</v>
      </c>
      <c r="B9" s="210">
        <v>0.93330000000000002</v>
      </c>
      <c r="C9" s="191">
        <v>46.04</v>
      </c>
      <c r="D9" s="191">
        <v>49.33</v>
      </c>
      <c r="E9" s="186">
        <f t="shared" si="0"/>
        <v>0.93330630448003249</v>
      </c>
      <c r="F9">
        <f t="shared" si="1"/>
        <v>0</v>
      </c>
    </row>
    <row r="10" spans="1:6">
      <c r="A10" s="209">
        <v>38.72</v>
      </c>
      <c r="B10" s="210">
        <v>0.80649999999999999</v>
      </c>
      <c r="C10" s="191">
        <v>38.72</v>
      </c>
      <c r="D10" s="191">
        <v>48.01</v>
      </c>
      <c r="E10" s="186">
        <f t="shared" si="0"/>
        <v>0.80649864611539268</v>
      </c>
      <c r="F10">
        <f t="shared" si="1"/>
        <v>0</v>
      </c>
    </row>
    <row r="11" spans="1:6">
      <c r="A11" s="209">
        <v>25.34</v>
      </c>
      <c r="B11" s="213">
        <v>1</v>
      </c>
      <c r="C11" s="191">
        <v>25.34</v>
      </c>
      <c r="D11" s="191">
        <v>25.34</v>
      </c>
      <c r="E11" s="186">
        <f t="shared" si="0"/>
        <v>1</v>
      </c>
      <c r="F11">
        <f t="shared" si="1"/>
        <v>0</v>
      </c>
    </row>
    <row r="12" spans="1:6">
      <c r="A12" s="209" t="s">
        <v>552</v>
      </c>
      <c r="B12" s="211" t="s">
        <v>553</v>
      </c>
      <c r="C12" s="191"/>
      <c r="D12" s="191">
        <v>13.27</v>
      </c>
      <c r="E12" s="186">
        <f t="shared" si="0"/>
        <v>0</v>
      </c>
      <c r="F12" t="e">
        <f t="shared" si="1"/>
        <v>#VALUE!</v>
      </c>
    </row>
    <row r="13" spans="1:6">
      <c r="A13" s="209">
        <v>25.34</v>
      </c>
      <c r="B13" s="213">
        <v>1</v>
      </c>
      <c r="C13" s="191">
        <v>25.34</v>
      </c>
      <c r="D13" s="191">
        <v>25.34</v>
      </c>
      <c r="E13" s="186">
        <f t="shared" si="0"/>
        <v>1</v>
      </c>
      <c r="F13">
        <f t="shared" si="1"/>
        <v>0</v>
      </c>
    </row>
    <row r="14" spans="1:6">
      <c r="A14" s="209">
        <v>25.34</v>
      </c>
      <c r="B14" s="213">
        <v>1</v>
      </c>
      <c r="C14" s="191">
        <v>25.34</v>
      </c>
      <c r="D14" s="191">
        <v>25.34</v>
      </c>
      <c r="E14" s="186">
        <f t="shared" si="0"/>
        <v>1</v>
      </c>
      <c r="F14">
        <f t="shared" si="1"/>
        <v>0</v>
      </c>
    </row>
    <row r="15" spans="1:6">
      <c r="A15" s="209">
        <v>16.55</v>
      </c>
      <c r="B15" s="210">
        <v>0.68989999999999996</v>
      </c>
      <c r="C15" s="191">
        <v>16.55</v>
      </c>
      <c r="D15" s="191">
        <v>23.99</v>
      </c>
      <c r="E15" s="186">
        <f t="shared" si="0"/>
        <v>0.68987077949145481</v>
      </c>
      <c r="F15">
        <f t="shared" si="1"/>
        <v>0</v>
      </c>
    </row>
    <row r="16" spans="1:6">
      <c r="A16" s="209">
        <v>11.92</v>
      </c>
      <c r="B16" s="213">
        <v>1</v>
      </c>
      <c r="C16" s="191"/>
      <c r="D16" s="191">
        <v>0</v>
      </c>
      <c r="E16" s="186" t="e">
        <f t="shared" si="0"/>
        <v>#DIV/0!</v>
      </c>
      <c r="F16">
        <f t="shared" si="1"/>
        <v>11.92</v>
      </c>
    </row>
    <row r="17" spans="1:6">
      <c r="A17" s="209">
        <v>14.93</v>
      </c>
      <c r="B17" s="213">
        <v>1</v>
      </c>
      <c r="C17" s="191">
        <v>11.92</v>
      </c>
      <c r="D17" s="191">
        <v>11.92</v>
      </c>
      <c r="E17" s="186">
        <f t="shared" si="0"/>
        <v>1</v>
      </c>
      <c r="F17">
        <f t="shared" si="1"/>
        <v>3.01</v>
      </c>
    </row>
    <row r="18" spans="1:6">
      <c r="A18" s="209">
        <v>38.61</v>
      </c>
      <c r="B18" s="213">
        <v>1</v>
      </c>
      <c r="C18" s="191">
        <v>14.93</v>
      </c>
      <c r="D18" s="191">
        <v>14.93</v>
      </c>
      <c r="E18" s="186">
        <f t="shared" si="0"/>
        <v>1</v>
      </c>
      <c r="F18">
        <f t="shared" si="1"/>
        <v>23.68</v>
      </c>
    </row>
    <row r="19" spans="1:6">
      <c r="A19" s="209">
        <v>39.99</v>
      </c>
      <c r="B19" s="210">
        <v>0.92210000000000003</v>
      </c>
      <c r="C19" s="191">
        <v>38.61</v>
      </c>
      <c r="D19" s="191">
        <v>38.61</v>
      </c>
      <c r="E19" s="186">
        <f t="shared" si="0"/>
        <v>1</v>
      </c>
      <c r="F19">
        <f t="shared" si="1"/>
        <v>1.3800000000000026</v>
      </c>
    </row>
    <row r="20" spans="1:6">
      <c r="A20" s="209">
        <v>13.27</v>
      </c>
      <c r="B20" s="213">
        <v>1</v>
      </c>
      <c r="C20" s="191">
        <v>39.99</v>
      </c>
      <c r="D20" s="191">
        <v>43.37</v>
      </c>
      <c r="E20" s="186">
        <f t="shared" si="0"/>
        <v>0.92206594420106069</v>
      </c>
      <c r="F20">
        <f t="shared" si="1"/>
        <v>-26.720000000000002</v>
      </c>
    </row>
    <row r="21" spans="1:6">
      <c r="A21" s="209">
        <v>25.34</v>
      </c>
      <c r="B21" s="213">
        <v>1</v>
      </c>
      <c r="C21" s="191">
        <v>13.27</v>
      </c>
      <c r="D21" s="191">
        <v>13.27</v>
      </c>
      <c r="E21" s="186">
        <f t="shared" si="0"/>
        <v>1</v>
      </c>
      <c r="F21">
        <f t="shared" si="1"/>
        <v>12.07</v>
      </c>
    </row>
    <row r="22" spans="1:6">
      <c r="A22" s="209">
        <v>11.92</v>
      </c>
      <c r="B22" s="213">
        <v>1</v>
      </c>
      <c r="C22" s="191">
        <v>25.34</v>
      </c>
      <c r="D22" s="191">
        <v>25.34</v>
      </c>
      <c r="E22" s="186">
        <f t="shared" si="0"/>
        <v>1</v>
      </c>
      <c r="F22">
        <f t="shared" si="1"/>
        <v>-13.42</v>
      </c>
    </row>
    <row r="23" spans="1:6">
      <c r="A23" s="209">
        <v>19.12</v>
      </c>
      <c r="B23" s="213">
        <v>1</v>
      </c>
      <c r="C23" s="191">
        <v>11.92</v>
      </c>
      <c r="D23" s="191">
        <v>11.92</v>
      </c>
      <c r="E23" s="186">
        <f t="shared" si="0"/>
        <v>1</v>
      </c>
      <c r="F23">
        <f t="shared" si="1"/>
        <v>7.2000000000000011</v>
      </c>
    </row>
    <row r="24" spans="1:6">
      <c r="A24" s="209">
        <v>13.27</v>
      </c>
      <c r="B24" s="213">
        <v>1</v>
      </c>
      <c r="C24" s="191">
        <v>19.12</v>
      </c>
      <c r="D24" s="191">
        <v>19.12</v>
      </c>
      <c r="E24" s="186">
        <f t="shared" si="0"/>
        <v>1</v>
      </c>
      <c r="F24">
        <f t="shared" si="1"/>
        <v>-5.8500000000000014</v>
      </c>
    </row>
    <row r="25" spans="1:6">
      <c r="A25" s="209">
        <v>29.57</v>
      </c>
      <c r="B25" s="213">
        <v>1</v>
      </c>
      <c r="C25" s="191">
        <v>13.27</v>
      </c>
      <c r="D25" s="191">
        <v>13.27</v>
      </c>
      <c r="E25" s="186">
        <f t="shared" si="0"/>
        <v>1</v>
      </c>
      <c r="F25">
        <f t="shared" si="1"/>
        <v>16.3</v>
      </c>
    </row>
    <row r="26" spans="1:6">
      <c r="A26" s="209">
        <v>5.14</v>
      </c>
      <c r="B26" s="210">
        <v>0.38729999999999998</v>
      </c>
      <c r="C26" s="191">
        <v>29.57</v>
      </c>
      <c r="D26" s="191">
        <v>29.57</v>
      </c>
      <c r="E26" s="186">
        <f t="shared" si="0"/>
        <v>1</v>
      </c>
      <c r="F26">
        <f t="shared" si="1"/>
        <v>-24.43</v>
      </c>
    </row>
    <row r="27" spans="1:6">
      <c r="A27" s="209">
        <v>43.37</v>
      </c>
      <c r="B27" s="213">
        <v>1</v>
      </c>
      <c r="C27" s="191">
        <v>5.14</v>
      </c>
      <c r="D27" s="191">
        <v>13.27</v>
      </c>
      <c r="E27" s="186">
        <f t="shared" si="0"/>
        <v>0.38733986435568951</v>
      </c>
      <c r="F27">
        <f t="shared" si="1"/>
        <v>38.229999999999997</v>
      </c>
    </row>
    <row r="28" spans="1:6">
      <c r="A28" s="209">
        <v>19.34</v>
      </c>
      <c r="B28" s="210">
        <v>0.76319999999999999</v>
      </c>
      <c r="C28" s="191">
        <v>43.37</v>
      </c>
      <c r="D28" s="191">
        <v>43.37</v>
      </c>
      <c r="E28" s="186">
        <f t="shared" si="0"/>
        <v>1</v>
      </c>
      <c r="F28">
        <f t="shared" si="1"/>
        <v>-24.029999999999998</v>
      </c>
    </row>
    <row r="29" spans="1:6">
      <c r="A29" s="209">
        <v>15.8</v>
      </c>
      <c r="B29" s="210">
        <v>0.42880000000000001</v>
      </c>
      <c r="C29" s="191">
        <v>19.34</v>
      </c>
      <c r="D29" s="191">
        <v>25.34</v>
      </c>
      <c r="E29" s="186">
        <f t="shared" si="0"/>
        <v>0.76322020520915546</v>
      </c>
      <c r="F29">
        <f t="shared" si="1"/>
        <v>-3.5399999999999991</v>
      </c>
    </row>
    <row r="30" spans="1:6">
      <c r="A30" s="214" t="s">
        <v>552</v>
      </c>
      <c r="B30" s="211" t="s">
        <v>553</v>
      </c>
      <c r="C30" s="191">
        <v>15.8</v>
      </c>
      <c r="D30" s="191">
        <v>36.85</v>
      </c>
      <c r="E30" s="186">
        <f t="shared" si="0"/>
        <v>0.4287652645861601</v>
      </c>
      <c r="F30" t="e">
        <f t="shared" si="1"/>
        <v>#VALUE!</v>
      </c>
    </row>
    <row r="31" spans="1:6">
      <c r="A31" s="209">
        <v>26.54</v>
      </c>
      <c r="B31" s="213">
        <v>1</v>
      </c>
      <c r="C31" s="191"/>
      <c r="D31" s="191">
        <v>25.34</v>
      </c>
      <c r="E31" s="186">
        <f t="shared" si="0"/>
        <v>0</v>
      </c>
      <c r="F31">
        <f t="shared" si="1"/>
        <v>26.54</v>
      </c>
    </row>
    <row r="32" spans="1:6">
      <c r="A32" s="209">
        <v>12.58</v>
      </c>
      <c r="B32" s="210">
        <v>0.94799999999999995</v>
      </c>
      <c r="C32" s="191">
        <v>26.54</v>
      </c>
      <c r="D32" s="191">
        <v>26.54</v>
      </c>
      <c r="E32" s="186">
        <f t="shared" si="0"/>
        <v>1</v>
      </c>
      <c r="F32">
        <f t="shared" si="1"/>
        <v>-13.959999999999999</v>
      </c>
    </row>
    <row r="33" spans="1:13">
      <c r="A33" s="209">
        <v>16.100000000000001</v>
      </c>
      <c r="B33" s="210">
        <v>0.6895</v>
      </c>
      <c r="C33" s="191">
        <v>12.58</v>
      </c>
      <c r="D33" s="154">
        <v>13.27</v>
      </c>
      <c r="E33" s="186">
        <f t="shared" si="0"/>
        <v>0.9480030143180106</v>
      </c>
      <c r="F33">
        <f t="shared" si="1"/>
        <v>3.5200000000000014</v>
      </c>
    </row>
    <row r="34" spans="1:13">
      <c r="A34" s="209">
        <v>45.18</v>
      </c>
      <c r="B34" s="213">
        <v>1</v>
      </c>
      <c r="C34" s="191">
        <v>16.100000000000001</v>
      </c>
      <c r="D34" s="191">
        <v>23.35</v>
      </c>
      <c r="E34" s="186">
        <f t="shared" si="0"/>
        <v>0.68950749464668093</v>
      </c>
      <c r="F34">
        <f t="shared" si="1"/>
        <v>29.08</v>
      </c>
    </row>
    <row r="35" spans="1:13">
      <c r="A35" s="209">
        <v>39.6</v>
      </c>
      <c r="B35" s="213">
        <v>1</v>
      </c>
      <c r="C35" s="191">
        <v>45.18</v>
      </c>
      <c r="D35" s="191">
        <v>45.18</v>
      </c>
      <c r="E35" s="186">
        <f t="shared" si="0"/>
        <v>1</v>
      </c>
      <c r="F35">
        <f t="shared" si="1"/>
        <v>-5.5799999999999983</v>
      </c>
    </row>
    <row r="36" spans="1:13">
      <c r="A36" s="209">
        <v>23.99</v>
      </c>
      <c r="B36" s="213">
        <v>1</v>
      </c>
      <c r="C36" s="191">
        <v>39.6</v>
      </c>
      <c r="D36" s="191">
        <v>39.6</v>
      </c>
      <c r="E36" s="186">
        <f t="shared" si="0"/>
        <v>1</v>
      </c>
      <c r="F36">
        <f t="shared" si="1"/>
        <v>-15.610000000000003</v>
      </c>
    </row>
    <row r="37" spans="1:13">
      <c r="A37" s="209">
        <v>22.7</v>
      </c>
      <c r="B37" s="210">
        <v>0.94620000000000004</v>
      </c>
      <c r="C37" s="191">
        <v>23.99</v>
      </c>
      <c r="D37" s="191">
        <v>23.99</v>
      </c>
      <c r="E37" s="186">
        <f t="shared" si="0"/>
        <v>1</v>
      </c>
      <c r="F37">
        <f t="shared" si="1"/>
        <v>-1.2899999999999991</v>
      </c>
    </row>
    <row r="38" spans="1:13">
      <c r="A38" s="209">
        <v>23.99</v>
      </c>
      <c r="B38" s="213">
        <v>1</v>
      </c>
      <c r="C38" s="191">
        <v>22.7</v>
      </c>
      <c r="D38" s="191">
        <v>23.99</v>
      </c>
      <c r="E38" s="186">
        <f t="shared" si="0"/>
        <v>0.94622759483117969</v>
      </c>
      <c r="F38">
        <f t="shared" si="1"/>
        <v>1.2899999999999991</v>
      </c>
    </row>
    <row r="39" spans="1:13">
      <c r="A39" s="209">
        <v>10</v>
      </c>
      <c r="B39" s="210">
        <v>0.39460000000000001</v>
      </c>
      <c r="C39" s="191">
        <v>23.99</v>
      </c>
      <c r="D39" s="191">
        <v>23.99</v>
      </c>
      <c r="E39" s="186">
        <f t="shared" si="0"/>
        <v>1</v>
      </c>
      <c r="F39">
        <f t="shared" si="1"/>
        <v>-13.989999999999998</v>
      </c>
    </row>
    <row r="40" spans="1:13">
      <c r="A40" s="209">
        <v>13.43</v>
      </c>
      <c r="B40" s="213">
        <v>1</v>
      </c>
      <c r="C40" s="191">
        <v>10</v>
      </c>
      <c r="D40" s="191">
        <v>25.34</v>
      </c>
      <c r="E40" s="186">
        <f t="shared" si="0"/>
        <v>0.39463299131807417</v>
      </c>
      <c r="F40">
        <f t="shared" si="1"/>
        <v>3.4299999999999997</v>
      </c>
    </row>
    <row r="41" spans="1:13">
      <c r="A41" s="209">
        <v>7.8</v>
      </c>
      <c r="B41" s="210">
        <v>0.30780000000000002</v>
      </c>
      <c r="C41" s="191">
        <v>13.43</v>
      </c>
      <c r="D41" s="191">
        <v>13.43</v>
      </c>
      <c r="E41" s="186">
        <f t="shared" si="0"/>
        <v>1</v>
      </c>
      <c r="F41">
        <f t="shared" si="1"/>
        <v>-5.63</v>
      </c>
    </row>
    <row r="42" spans="1:13">
      <c r="A42" s="209">
        <v>25.69</v>
      </c>
      <c r="B42" s="210">
        <v>0.56859999999999999</v>
      </c>
      <c r="C42" s="191">
        <v>7.8</v>
      </c>
      <c r="D42" s="191">
        <v>25.34</v>
      </c>
      <c r="E42" s="186">
        <f t="shared" si="0"/>
        <v>0.30781373322809785</v>
      </c>
      <c r="F42">
        <f t="shared" si="1"/>
        <v>17.89</v>
      </c>
    </row>
    <row r="43" spans="1:13">
      <c r="A43" s="209" t="s">
        <v>554</v>
      </c>
      <c r="B43" s="211" t="s">
        <v>553</v>
      </c>
      <c r="C43" s="191">
        <v>25.69</v>
      </c>
      <c r="D43" s="159">
        <v>45.18</v>
      </c>
      <c r="E43" s="186">
        <f t="shared" si="0"/>
        <v>0.56861443116423205</v>
      </c>
      <c r="F43" t="e">
        <f t="shared" si="1"/>
        <v>#VALUE!</v>
      </c>
    </row>
    <row r="44" spans="1:13">
      <c r="A44" s="209">
        <v>19.489999999999998</v>
      </c>
      <c r="B44" s="213">
        <v>1</v>
      </c>
      <c r="C44" s="191">
        <v>0</v>
      </c>
      <c r="D44" s="191">
        <v>32.619999999999997</v>
      </c>
      <c r="E44" s="186">
        <f t="shared" si="0"/>
        <v>0</v>
      </c>
      <c r="F44">
        <f t="shared" si="1"/>
        <v>19.489999999999998</v>
      </c>
    </row>
    <row r="45" spans="1:13">
      <c r="A45" s="209">
        <v>38.61</v>
      </c>
      <c r="B45" s="213">
        <v>1</v>
      </c>
      <c r="C45" s="191">
        <v>19.489999999999998</v>
      </c>
      <c r="D45" s="191">
        <v>19.489999999999998</v>
      </c>
      <c r="E45" s="186">
        <f t="shared" si="0"/>
        <v>1</v>
      </c>
      <c r="F45">
        <f t="shared" si="1"/>
        <v>19.12</v>
      </c>
    </row>
    <row r="46" spans="1:13">
      <c r="A46" s="209">
        <v>11.92</v>
      </c>
      <c r="B46" s="213">
        <v>1</v>
      </c>
      <c r="C46" s="191">
        <v>38.61</v>
      </c>
      <c r="D46" s="191">
        <v>38.61</v>
      </c>
      <c r="E46" s="186">
        <f t="shared" si="0"/>
        <v>1</v>
      </c>
      <c r="F46">
        <f t="shared" si="1"/>
        <v>-26.689999999999998</v>
      </c>
    </row>
    <row r="47" spans="1:13" ht="14.25" thickBot="1">
      <c r="A47" s="209">
        <v>6.13</v>
      </c>
      <c r="B47" s="210">
        <v>0.51429999999999998</v>
      </c>
      <c r="C47" s="191">
        <v>11.92</v>
      </c>
      <c r="D47" s="191">
        <v>11.92</v>
      </c>
      <c r="E47" s="186">
        <f t="shared" si="0"/>
        <v>1</v>
      </c>
      <c r="F47">
        <f t="shared" si="1"/>
        <v>-5.79</v>
      </c>
    </row>
    <row r="48" spans="1:13" ht="15" thickTop="1" thickBot="1">
      <c r="A48" s="209">
        <v>13.27</v>
      </c>
      <c r="B48" s="213">
        <v>1</v>
      </c>
      <c r="C48" s="191">
        <v>6.13</v>
      </c>
      <c r="D48" s="191">
        <v>11.92</v>
      </c>
      <c r="E48" s="186">
        <f t="shared" si="0"/>
        <v>0.51426174496644295</v>
      </c>
      <c r="F48">
        <f t="shared" si="1"/>
        <v>7.14</v>
      </c>
      <c r="H48" s="217">
        <v>548.97</v>
      </c>
      <c r="I48" s="218">
        <v>0.78959999999999997</v>
      </c>
      <c r="J48">
        <v>85.85</v>
      </c>
      <c r="K48" s="186">
        <v>0.33839999999999998</v>
      </c>
      <c r="L48">
        <v>85.85</v>
      </c>
      <c r="M48">
        <f>L48-J48</f>
        <v>0</v>
      </c>
    </row>
    <row r="49" spans="1:13" ht="14.25" thickTop="1">
      <c r="A49" s="209">
        <v>13.27</v>
      </c>
      <c r="B49" s="213">
        <v>1</v>
      </c>
      <c r="C49" s="191">
        <v>13.27</v>
      </c>
      <c r="D49" s="191">
        <v>13.27</v>
      </c>
      <c r="E49" s="186">
        <f t="shared" si="0"/>
        <v>1</v>
      </c>
      <c r="F49">
        <f t="shared" si="1"/>
        <v>0</v>
      </c>
      <c r="H49">
        <v>11.92</v>
      </c>
      <c r="I49" s="186">
        <v>1</v>
      </c>
      <c r="J49">
        <v>28.65</v>
      </c>
      <c r="K49" s="186">
        <v>0.91830000000000001</v>
      </c>
      <c r="L49">
        <v>28.65</v>
      </c>
      <c r="M49">
        <f t="shared" ref="M49:M112" si="2">L49-J49</f>
        <v>0</v>
      </c>
    </row>
    <row r="50" spans="1:13">
      <c r="A50" s="209">
        <v>31.98</v>
      </c>
      <c r="B50" s="210">
        <v>0.58230000000000004</v>
      </c>
      <c r="C50" s="191">
        <v>13.27</v>
      </c>
      <c r="D50" s="191">
        <v>13.27</v>
      </c>
      <c r="E50" s="186">
        <f t="shared" si="0"/>
        <v>1</v>
      </c>
      <c r="F50">
        <f t="shared" si="1"/>
        <v>18.71</v>
      </c>
      <c r="H50">
        <v>19.34</v>
      </c>
      <c r="I50" s="186">
        <v>0.82830000000000004</v>
      </c>
      <c r="J50">
        <v>29.1</v>
      </c>
      <c r="K50" s="186">
        <v>0.37309999999999999</v>
      </c>
      <c r="L50">
        <v>29.1</v>
      </c>
      <c r="M50">
        <f t="shared" si="2"/>
        <v>0</v>
      </c>
    </row>
    <row r="51" spans="1:13">
      <c r="A51" s="209">
        <v>25.34</v>
      </c>
      <c r="B51" s="213">
        <v>1</v>
      </c>
      <c r="C51" s="191">
        <v>31.98</v>
      </c>
      <c r="D51" s="191">
        <v>54.92</v>
      </c>
      <c r="E51" s="186">
        <f t="shared" si="0"/>
        <v>0.58230152949745084</v>
      </c>
      <c r="F51">
        <f t="shared" si="1"/>
        <v>-6.6400000000000006</v>
      </c>
      <c r="H51" t="s">
        <v>552</v>
      </c>
      <c r="I51" t="s">
        <v>553</v>
      </c>
      <c r="J51" t="s">
        <v>556</v>
      </c>
      <c r="K51" t="s">
        <v>553</v>
      </c>
      <c r="L51">
        <v>0</v>
      </c>
      <c r="M51" t="e">
        <f t="shared" si="2"/>
        <v>#VALUE!</v>
      </c>
    </row>
    <row r="52" spans="1:13">
      <c r="A52" s="209">
        <v>45.18</v>
      </c>
      <c r="B52" s="213">
        <v>1</v>
      </c>
      <c r="C52" s="191">
        <v>25.34</v>
      </c>
      <c r="D52" s="191">
        <v>25.34</v>
      </c>
      <c r="E52" s="186">
        <f t="shared" si="0"/>
        <v>1</v>
      </c>
      <c r="F52">
        <f t="shared" si="1"/>
        <v>19.84</v>
      </c>
      <c r="H52">
        <v>13.7</v>
      </c>
      <c r="I52" s="186">
        <v>0.54059999999999997</v>
      </c>
      <c r="J52">
        <v>30.15</v>
      </c>
      <c r="K52" s="186">
        <v>0.52339999999999998</v>
      </c>
      <c r="L52">
        <v>30.15</v>
      </c>
      <c r="M52">
        <f t="shared" si="2"/>
        <v>0</v>
      </c>
    </row>
    <row r="53" spans="1:13">
      <c r="A53" s="209">
        <v>23.99</v>
      </c>
      <c r="B53" s="213">
        <v>1</v>
      </c>
      <c r="C53" s="191">
        <v>45.18</v>
      </c>
      <c r="D53" s="191">
        <v>45.18</v>
      </c>
      <c r="E53" s="186">
        <f t="shared" si="0"/>
        <v>1</v>
      </c>
      <c r="F53">
        <f t="shared" si="1"/>
        <v>-21.19</v>
      </c>
      <c r="H53">
        <v>54.92</v>
      </c>
      <c r="I53" s="212">
        <v>1</v>
      </c>
      <c r="J53">
        <v>91.6</v>
      </c>
      <c r="K53" s="186">
        <v>0.83879999999999999</v>
      </c>
      <c r="L53">
        <v>91.6</v>
      </c>
      <c r="M53">
        <f t="shared" si="2"/>
        <v>0</v>
      </c>
    </row>
    <row r="54" spans="1:13">
      <c r="A54" s="209">
        <v>25.34</v>
      </c>
      <c r="B54" s="213">
        <v>1</v>
      </c>
      <c r="C54" s="191">
        <v>23.99</v>
      </c>
      <c r="D54" s="191">
        <v>23.99</v>
      </c>
      <c r="E54" s="186">
        <f t="shared" si="0"/>
        <v>1</v>
      </c>
      <c r="F54">
        <f t="shared" si="1"/>
        <v>1.3500000000000014</v>
      </c>
      <c r="H54">
        <v>29.57</v>
      </c>
      <c r="I54" s="212">
        <v>1</v>
      </c>
      <c r="J54">
        <v>148.4</v>
      </c>
      <c r="K54" s="212">
        <v>1</v>
      </c>
      <c r="L54">
        <v>148.4</v>
      </c>
      <c r="M54">
        <f t="shared" si="2"/>
        <v>0</v>
      </c>
    </row>
    <row r="55" spans="1:13">
      <c r="A55" s="209">
        <v>13.27</v>
      </c>
      <c r="B55" s="213">
        <v>1</v>
      </c>
      <c r="C55" s="191">
        <v>25.34</v>
      </c>
      <c r="D55" s="191">
        <v>25.34</v>
      </c>
      <c r="E55" s="186">
        <f t="shared" si="0"/>
        <v>1</v>
      </c>
      <c r="F55">
        <f t="shared" si="1"/>
        <v>-12.07</v>
      </c>
      <c r="H55" t="s">
        <v>555</v>
      </c>
      <c r="I55" t="s">
        <v>553</v>
      </c>
      <c r="J55">
        <v>26.4</v>
      </c>
      <c r="K55" t="s">
        <v>553</v>
      </c>
      <c r="L55">
        <v>26.4</v>
      </c>
      <c r="M55">
        <f t="shared" si="2"/>
        <v>0</v>
      </c>
    </row>
    <row r="56" spans="1:13">
      <c r="A56" s="209">
        <v>15.59</v>
      </c>
      <c r="B56" s="213">
        <v>1</v>
      </c>
      <c r="C56" s="191">
        <v>13.27</v>
      </c>
      <c r="D56" s="191">
        <v>13.27</v>
      </c>
      <c r="E56" s="186">
        <f t="shared" si="0"/>
        <v>1</v>
      </c>
      <c r="F56">
        <f t="shared" si="1"/>
        <v>2.3200000000000003</v>
      </c>
      <c r="H56">
        <v>46.04</v>
      </c>
      <c r="I56" s="186">
        <v>0.93330000000000002</v>
      </c>
      <c r="J56">
        <v>158.86000000000001</v>
      </c>
      <c r="K56" s="186">
        <v>0.99790000000000001</v>
      </c>
      <c r="L56">
        <v>158.86000000000001</v>
      </c>
      <c r="M56">
        <f t="shared" si="2"/>
        <v>0</v>
      </c>
    </row>
    <row r="57" spans="1:13">
      <c r="A57" s="209">
        <v>5</v>
      </c>
      <c r="B57" s="210">
        <v>9.6699999999999994E-2</v>
      </c>
      <c r="C57" s="191">
        <v>15.59</v>
      </c>
      <c r="D57" s="191">
        <v>15.59</v>
      </c>
      <c r="E57" s="186">
        <f t="shared" si="0"/>
        <v>1</v>
      </c>
      <c r="F57">
        <f t="shared" si="1"/>
        <v>-10.59</v>
      </c>
      <c r="H57">
        <v>38.72</v>
      </c>
      <c r="I57" s="186">
        <v>0.80649999999999999</v>
      </c>
      <c r="J57">
        <v>118.56</v>
      </c>
      <c r="K57" s="186">
        <v>0.87370000000000003</v>
      </c>
      <c r="L57">
        <v>118.56</v>
      </c>
      <c r="M57">
        <f t="shared" si="2"/>
        <v>0</v>
      </c>
    </row>
    <row r="58" spans="1:13">
      <c r="A58" s="209" t="s">
        <v>554</v>
      </c>
      <c r="B58" s="211" t="s">
        <v>553</v>
      </c>
      <c r="C58" s="191">
        <v>5</v>
      </c>
      <c r="D58" s="191">
        <v>51.7</v>
      </c>
      <c r="E58" s="186">
        <f t="shared" si="0"/>
        <v>9.6711798839458407E-2</v>
      </c>
      <c r="F58" t="e">
        <f t="shared" si="1"/>
        <v>#VALUE!</v>
      </c>
      <c r="H58">
        <v>25.34</v>
      </c>
      <c r="I58" s="212">
        <v>1</v>
      </c>
      <c r="J58">
        <v>84</v>
      </c>
      <c r="K58" s="212">
        <v>1</v>
      </c>
      <c r="L58">
        <v>84</v>
      </c>
      <c r="M58">
        <f t="shared" si="2"/>
        <v>0</v>
      </c>
    </row>
    <row r="59" spans="1:13">
      <c r="A59" s="209">
        <v>25.34</v>
      </c>
      <c r="B59" s="213">
        <v>1</v>
      </c>
      <c r="C59" s="191"/>
      <c r="D59" s="191">
        <v>25.34</v>
      </c>
      <c r="E59" s="186">
        <f t="shared" si="0"/>
        <v>0</v>
      </c>
      <c r="F59">
        <f t="shared" si="1"/>
        <v>25.34</v>
      </c>
      <c r="H59" t="s">
        <v>552</v>
      </c>
      <c r="I59" t="s">
        <v>553</v>
      </c>
      <c r="J59">
        <v>30</v>
      </c>
      <c r="K59" s="186">
        <v>0.39889999999999998</v>
      </c>
      <c r="L59">
        <v>30</v>
      </c>
      <c r="M59">
        <f t="shared" si="2"/>
        <v>0</v>
      </c>
    </row>
    <row r="60" spans="1:13">
      <c r="A60" s="209" t="s">
        <v>554</v>
      </c>
      <c r="B60" s="211" t="s">
        <v>553</v>
      </c>
      <c r="C60" s="191">
        <v>25.34</v>
      </c>
      <c r="D60" s="191">
        <v>25.34</v>
      </c>
      <c r="E60" s="186">
        <f t="shared" si="0"/>
        <v>1</v>
      </c>
      <c r="F60" t="e">
        <f t="shared" si="1"/>
        <v>#VALUE!</v>
      </c>
      <c r="H60">
        <v>25.34</v>
      </c>
      <c r="I60" s="212">
        <v>1</v>
      </c>
      <c r="J60">
        <v>63.81</v>
      </c>
      <c r="K60" s="186">
        <v>0.75960000000000005</v>
      </c>
      <c r="L60">
        <v>63.81</v>
      </c>
      <c r="M60">
        <f t="shared" si="2"/>
        <v>0</v>
      </c>
    </row>
    <row r="61" spans="1:13">
      <c r="A61" s="209">
        <v>17.75</v>
      </c>
      <c r="B61" s="210">
        <v>0.70050000000000001</v>
      </c>
      <c r="C61" s="191"/>
      <c r="D61" s="191">
        <v>25.34</v>
      </c>
      <c r="E61" s="186">
        <f t="shared" si="0"/>
        <v>0</v>
      </c>
      <c r="F61">
        <f t="shared" si="1"/>
        <v>17.75</v>
      </c>
      <c r="H61">
        <v>25.34</v>
      </c>
      <c r="I61" s="212">
        <v>1</v>
      </c>
      <c r="J61">
        <v>110.4</v>
      </c>
      <c r="K61" s="212">
        <v>1</v>
      </c>
      <c r="L61">
        <v>110.4</v>
      </c>
      <c r="M61">
        <f t="shared" si="2"/>
        <v>0</v>
      </c>
    </row>
    <row r="62" spans="1:13">
      <c r="A62" s="209" t="s">
        <v>554</v>
      </c>
      <c r="B62" s="211" t="s">
        <v>553</v>
      </c>
      <c r="C62" s="191">
        <v>17.75</v>
      </c>
      <c r="D62" s="191">
        <v>25.34</v>
      </c>
      <c r="E62" s="186">
        <f t="shared" si="0"/>
        <v>0.70047355958958168</v>
      </c>
      <c r="F62" t="e">
        <f t="shared" si="1"/>
        <v>#VALUE!</v>
      </c>
      <c r="H62">
        <v>16.55</v>
      </c>
      <c r="I62" s="186">
        <v>0.68989999999999996</v>
      </c>
      <c r="J62">
        <v>33.67</v>
      </c>
      <c r="K62" s="186">
        <v>0.69</v>
      </c>
      <c r="L62">
        <v>33.67</v>
      </c>
      <c r="M62">
        <f t="shared" si="2"/>
        <v>0</v>
      </c>
    </row>
    <row r="63" spans="1:13">
      <c r="A63" s="209">
        <v>10.64</v>
      </c>
      <c r="B63" s="210">
        <v>0.80179999999999996</v>
      </c>
      <c r="C63" s="193">
        <v>25.34</v>
      </c>
      <c r="D63" s="191">
        <v>25.34</v>
      </c>
      <c r="E63" s="186">
        <f t="shared" si="0"/>
        <v>1</v>
      </c>
      <c r="F63">
        <f t="shared" si="1"/>
        <v>-14.7</v>
      </c>
      <c r="H63">
        <v>11.92</v>
      </c>
      <c r="I63" s="212">
        <v>1</v>
      </c>
      <c r="J63">
        <v>32.450000000000003</v>
      </c>
      <c r="K63" s="186">
        <v>0.3352</v>
      </c>
      <c r="L63">
        <v>32.450000000000003</v>
      </c>
      <c r="M63">
        <f t="shared" si="2"/>
        <v>0</v>
      </c>
    </row>
    <row r="64" spans="1:13">
      <c r="A64" s="209">
        <v>16.899999999999999</v>
      </c>
      <c r="B64" s="210">
        <v>0.95099999999999996</v>
      </c>
      <c r="C64" s="191">
        <v>10.64</v>
      </c>
      <c r="D64" s="191">
        <v>13.27</v>
      </c>
      <c r="E64" s="186">
        <f t="shared" si="0"/>
        <v>0.80180859080633016</v>
      </c>
      <c r="F64">
        <f t="shared" si="1"/>
        <v>6.259999999999998</v>
      </c>
      <c r="H64">
        <v>14.93</v>
      </c>
      <c r="I64" s="212">
        <v>1</v>
      </c>
      <c r="J64">
        <v>75.2</v>
      </c>
      <c r="K64" s="212">
        <v>1</v>
      </c>
      <c r="L64">
        <v>75.2</v>
      </c>
      <c r="M64">
        <f t="shared" si="2"/>
        <v>0</v>
      </c>
    </row>
    <row r="65" spans="1:13">
      <c r="A65" s="209">
        <v>29.57</v>
      </c>
      <c r="B65" s="213">
        <v>1</v>
      </c>
      <c r="C65" s="193">
        <v>16.899999999999999</v>
      </c>
      <c r="D65" s="191">
        <v>17.77</v>
      </c>
      <c r="E65" s="186">
        <f t="shared" si="0"/>
        <v>0.95104108047270675</v>
      </c>
      <c r="F65">
        <f t="shared" si="1"/>
        <v>12.670000000000002</v>
      </c>
      <c r="H65">
        <v>38.61</v>
      </c>
      <c r="I65" s="212">
        <v>1</v>
      </c>
      <c r="J65">
        <v>62.4</v>
      </c>
      <c r="K65" s="186">
        <v>0.58650000000000002</v>
      </c>
      <c r="L65">
        <v>62.4</v>
      </c>
      <c r="M65">
        <f t="shared" si="2"/>
        <v>0</v>
      </c>
    </row>
    <row r="66" spans="1:13">
      <c r="A66" s="209">
        <v>8.6</v>
      </c>
      <c r="B66" s="210">
        <v>0.44979999999999998</v>
      </c>
      <c r="C66" s="191">
        <v>29.57</v>
      </c>
      <c r="D66" s="191">
        <v>29.57</v>
      </c>
      <c r="E66" s="186">
        <f t="shared" ref="E66:E83" si="3">C66/D66</f>
        <v>1</v>
      </c>
      <c r="F66">
        <f t="shared" ref="F66:F83" si="4">A66-C66</f>
        <v>-20.97</v>
      </c>
      <c r="H66">
        <v>39.99</v>
      </c>
      <c r="I66" s="186">
        <v>0.92210000000000003</v>
      </c>
      <c r="J66">
        <v>87.23</v>
      </c>
      <c r="K66" s="186">
        <v>0.98229999999999995</v>
      </c>
      <c r="L66">
        <v>87.22999999999999</v>
      </c>
      <c r="M66">
        <f t="shared" si="2"/>
        <v>0</v>
      </c>
    </row>
    <row r="67" spans="1:13">
      <c r="A67" s="209">
        <v>19.12</v>
      </c>
      <c r="B67" s="213">
        <v>1</v>
      </c>
      <c r="C67" s="191">
        <v>8.6</v>
      </c>
      <c r="D67" s="191">
        <v>19.12</v>
      </c>
      <c r="E67" s="186">
        <f t="shared" si="3"/>
        <v>0.44979079497907948</v>
      </c>
      <c r="F67">
        <f t="shared" si="4"/>
        <v>10.520000000000001</v>
      </c>
      <c r="H67">
        <v>13.27</v>
      </c>
      <c r="I67" s="212">
        <v>1</v>
      </c>
      <c r="J67">
        <v>83.7</v>
      </c>
      <c r="K67" s="186">
        <v>0.96319999999999995</v>
      </c>
      <c r="L67">
        <v>83.7</v>
      </c>
      <c r="M67">
        <f t="shared" si="2"/>
        <v>0</v>
      </c>
    </row>
    <row r="68" spans="1:13">
      <c r="A68" s="209" t="s">
        <v>554</v>
      </c>
      <c r="B68" s="211" t="s">
        <v>553</v>
      </c>
      <c r="C68" s="191">
        <v>19.12</v>
      </c>
      <c r="D68" s="191">
        <v>19.12</v>
      </c>
      <c r="E68" s="186">
        <f t="shared" si="3"/>
        <v>1</v>
      </c>
      <c r="F68" t="e">
        <f t="shared" si="4"/>
        <v>#VALUE!</v>
      </c>
      <c r="H68">
        <v>25.34</v>
      </c>
      <c r="I68" s="212">
        <v>1</v>
      </c>
      <c r="J68">
        <v>31.2</v>
      </c>
      <c r="K68" s="212">
        <v>1</v>
      </c>
      <c r="L68">
        <v>31.2</v>
      </c>
      <c r="M68">
        <f t="shared" si="2"/>
        <v>0</v>
      </c>
    </row>
    <row r="69" spans="1:13">
      <c r="A69" s="209">
        <v>13.27</v>
      </c>
      <c r="B69" s="213">
        <v>1</v>
      </c>
      <c r="C69" s="191">
        <f>SUM(C1:C64)</f>
        <v>1792.3899999999994</v>
      </c>
      <c r="D69" s="191">
        <v>13.27</v>
      </c>
      <c r="E69" s="186">
        <f t="shared" si="3"/>
        <v>135.07083647324788</v>
      </c>
      <c r="F69">
        <f t="shared" si="4"/>
        <v>-1779.1199999999994</v>
      </c>
      <c r="H69">
        <v>11.92</v>
      </c>
      <c r="I69" s="212">
        <v>1</v>
      </c>
      <c r="J69">
        <v>23.08</v>
      </c>
      <c r="K69" s="186">
        <v>0.34760000000000002</v>
      </c>
      <c r="L69">
        <v>23.08</v>
      </c>
      <c r="M69">
        <f t="shared" si="2"/>
        <v>0</v>
      </c>
    </row>
    <row r="70" spans="1:13">
      <c r="A70" s="209">
        <v>19.12</v>
      </c>
      <c r="B70" s="213">
        <v>1</v>
      </c>
      <c r="C70" s="191">
        <v>13.27</v>
      </c>
      <c r="D70" s="191">
        <v>13.27</v>
      </c>
      <c r="E70" s="186">
        <f t="shared" si="3"/>
        <v>1</v>
      </c>
      <c r="F70">
        <f t="shared" si="4"/>
        <v>5.8500000000000014</v>
      </c>
      <c r="H70">
        <v>19.12</v>
      </c>
      <c r="I70" s="212">
        <v>1</v>
      </c>
      <c r="J70">
        <v>48.8</v>
      </c>
      <c r="K70" s="212">
        <v>1</v>
      </c>
      <c r="L70">
        <v>48.8</v>
      </c>
      <c r="M70">
        <f t="shared" si="2"/>
        <v>0</v>
      </c>
    </row>
    <row r="71" spans="1:13">
      <c r="A71" s="209">
        <v>6.5</v>
      </c>
      <c r="B71" s="210">
        <v>0.48980000000000001</v>
      </c>
      <c r="C71" s="191">
        <v>19.12</v>
      </c>
      <c r="D71" s="191">
        <v>19.12</v>
      </c>
      <c r="E71" s="186">
        <f t="shared" si="3"/>
        <v>1</v>
      </c>
      <c r="F71">
        <f t="shared" si="4"/>
        <v>-12.620000000000001</v>
      </c>
      <c r="H71">
        <v>13.27</v>
      </c>
      <c r="I71" s="212">
        <v>1</v>
      </c>
      <c r="J71">
        <v>21.2</v>
      </c>
      <c r="K71" s="186">
        <v>0.36809999999999998</v>
      </c>
      <c r="L71">
        <v>21.2</v>
      </c>
      <c r="M71">
        <f t="shared" si="2"/>
        <v>0</v>
      </c>
    </row>
    <row r="72" spans="1:13">
      <c r="A72" s="209">
        <v>13.27</v>
      </c>
      <c r="B72" s="213">
        <v>1</v>
      </c>
      <c r="C72" s="191">
        <v>6.5</v>
      </c>
      <c r="D72" s="191">
        <v>13.27</v>
      </c>
      <c r="E72" s="186">
        <f t="shared" si="3"/>
        <v>0.48982667671439339</v>
      </c>
      <c r="F72">
        <f t="shared" si="4"/>
        <v>6.77</v>
      </c>
      <c r="H72">
        <v>29.57</v>
      </c>
      <c r="I72" s="212">
        <v>1</v>
      </c>
      <c r="J72">
        <v>48.8</v>
      </c>
      <c r="K72" s="212">
        <v>1</v>
      </c>
      <c r="L72">
        <v>48.8</v>
      </c>
      <c r="M72">
        <f t="shared" si="2"/>
        <v>0</v>
      </c>
    </row>
    <row r="73" spans="1:13">
      <c r="A73" s="209">
        <v>36.51</v>
      </c>
      <c r="B73" s="210">
        <v>0.61729999999999996</v>
      </c>
      <c r="C73" s="184">
        <v>13.27</v>
      </c>
      <c r="D73" s="191">
        <v>13.27</v>
      </c>
      <c r="E73" s="186">
        <f t="shared" si="3"/>
        <v>1</v>
      </c>
      <c r="F73">
        <f t="shared" si="4"/>
        <v>23.24</v>
      </c>
      <c r="H73">
        <v>5.14</v>
      </c>
      <c r="I73" s="186">
        <v>0.38729999999999998</v>
      </c>
      <c r="J73">
        <v>42.8</v>
      </c>
      <c r="K73" s="212">
        <v>1</v>
      </c>
      <c r="L73">
        <v>42.8</v>
      </c>
      <c r="M73">
        <f t="shared" si="2"/>
        <v>0</v>
      </c>
    </row>
    <row r="74" spans="1:13">
      <c r="A74" s="209">
        <v>27.47</v>
      </c>
      <c r="B74" s="210">
        <v>1.0841000000000001</v>
      </c>
      <c r="C74" s="191">
        <v>36.51</v>
      </c>
      <c r="D74" s="191">
        <v>59.14</v>
      </c>
      <c r="E74" s="186">
        <f t="shared" si="3"/>
        <v>0.61734866418667567</v>
      </c>
      <c r="F74">
        <f t="shared" si="4"/>
        <v>-9.0399999999999991</v>
      </c>
      <c r="H74">
        <v>43.37</v>
      </c>
      <c r="I74" s="212">
        <v>1</v>
      </c>
      <c r="J74">
        <v>9.3699999999999992</v>
      </c>
      <c r="K74" s="186">
        <v>0.16270000000000001</v>
      </c>
      <c r="L74">
        <v>9.3699999999999992</v>
      </c>
      <c r="M74">
        <f t="shared" si="2"/>
        <v>0</v>
      </c>
    </row>
    <row r="75" spans="1:13">
      <c r="A75" s="209">
        <v>25.34</v>
      </c>
      <c r="B75" s="213">
        <v>1</v>
      </c>
      <c r="C75" s="191">
        <v>27.47</v>
      </c>
      <c r="D75" s="157">
        <v>25.34</v>
      </c>
      <c r="E75" s="186">
        <f t="shared" si="3"/>
        <v>1.0840568271507498</v>
      </c>
      <c r="F75">
        <f t="shared" si="4"/>
        <v>-2.129999999999999</v>
      </c>
      <c r="H75">
        <v>19.34</v>
      </c>
      <c r="I75" s="186">
        <v>0.76319999999999999</v>
      </c>
      <c r="J75">
        <v>51.7</v>
      </c>
      <c r="K75" s="212">
        <v>1</v>
      </c>
      <c r="L75">
        <v>51.7</v>
      </c>
      <c r="M75">
        <f t="shared" si="2"/>
        <v>0</v>
      </c>
    </row>
    <row r="76" spans="1:13">
      <c r="A76" s="209">
        <v>16.489999999999998</v>
      </c>
      <c r="B76" s="213">
        <v>1</v>
      </c>
      <c r="C76" s="191">
        <v>25.34</v>
      </c>
      <c r="D76" s="191">
        <v>25.34</v>
      </c>
      <c r="E76" s="186">
        <f t="shared" si="3"/>
        <v>1</v>
      </c>
      <c r="F76">
        <f t="shared" si="4"/>
        <v>-8.8500000000000014</v>
      </c>
      <c r="H76">
        <v>15.8</v>
      </c>
      <c r="I76" s="186">
        <v>0.42880000000000001</v>
      </c>
      <c r="J76">
        <v>29.1</v>
      </c>
      <c r="K76" s="186">
        <v>0.72750000000000004</v>
      </c>
      <c r="L76">
        <v>29.1</v>
      </c>
      <c r="M76">
        <f t="shared" si="2"/>
        <v>0</v>
      </c>
    </row>
    <row r="77" spans="1:13">
      <c r="A77" s="209">
        <v>25.34</v>
      </c>
      <c r="B77" s="213">
        <v>1</v>
      </c>
      <c r="C77" s="191">
        <v>16.489999999999998</v>
      </c>
      <c r="D77" s="191">
        <v>16.489999999999998</v>
      </c>
      <c r="E77" s="186">
        <f t="shared" si="3"/>
        <v>1</v>
      </c>
      <c r="F77">
        <f t="shared" si="4"/>
        <v>8.8500000000000014</v>
      </c>
      <c r="H77" t="s">
        <v>552</v>
      </c>
      <c r="I77" t="s">
        <v>553</v>
      </c>
      <c r="J77">
        <v>28.8</v>
      </c>
      <c r="K77" s="186">
        <v>0.4768</v>
      </c>
      <c r="L77">
        <v>28.8</v>
      </c>
      <c r="M77">
        <f t="shared" si="2"/>
        <v>0</v>
      </c>
    </row>
    <row r="78" spans="1:13">
      <c r="A78" s="209">
        <v>13.27</v>
      </c>
      <c r="B78" s="213">
        <v>1</v>
      </c>
      <c r="C78" s="191">
        <v>25.34</v>
      </c>
      <c r="D78" s="191">
        <v>25.34</v>
      </c>
      <c r="E78" s="186">
        <f t="shared" si="3"/>
        <v>1</v>
      </c>
      <c r="F78">
        <f t="shared" si="4"/>
        <v>-12.07</v>
      </c>
      <c r="H78">
        <v>26.54</v>
      </c>
      <c r="I78" s="212">
        <v>1</v>
      </c>
      <c r="J78" t="s">
        <v>556</v>
      </c>
      <c r="K78" t="s">
        <v>553</v>
      </c>
      <c r="L78">
        <v>0</v>
      </c>
      <c r="M78" t="e">
        <f t="shared" si="2"/>
        <v>#VALUE!</v>
      </c>
    </row>
    <row r="79" spans="1:13">
      <c r="A79" s="209">
        <v>11.92</v>
      </c>
      <c r="B79" s="213">
        <v>1</v>
      </c>
      <c r="C79" s="191">
        <v>13.27</v>
      </c>
      <c r="D79" s="191">
        <v>13.27</v>
      </c>
      <c r="E79" s="186">
        <f t="shared" si="3"/>
        <v>1</v>
      </c>
      <c r="F79">
        <f t="shared" si="4"/>
        <v>-1.3499999999999996</v>
      </c>
      <c r="H79">
        <v>12.58</v>
      </c>
      <c r="I79" s="186">
        <v>0.94799999999999995</v>
      </c>
      <c r="J79">
        <v>41.69</v>
      </c>
      <c r="K79" s="186">
        <v>0.66810000000000003</v>
      </c>
      <c r="L79">
        <v>41.69</v>
      </c>
      <c r="M79">
        <f t="shared" si="2"/>
        <v>0</v>
      </c>
    </row>
    <row r="80" spans="1:13">
      <c r="A80" s="209">
        <v>23.99</v>
      </c>
      <c r="B80" s="213">
        <v>1</v>
      </c>
      <c r="C80" s="191">
        <v>11.92</v>
      </c>
      <c r="D80" s="191">
        <v>11.92</v>
      </c>
      <c r="E80" s="186">
        <f t="shared" si="3"/>
        <v>1</v>
      </c>
      <c r="F80">
        <f t="shared" si="4"/>
        <v>12.069999999999999</v>
      </c>
      <c r="H80">
        <v>16.100000000000001</v>
      </c>
      <c r="I80" s="186">
        <v>0.6895</v>
      </c>
      <c r="J80">
        <v>31.2</v>
      </c>
      <c r="K80" s="212">
        <v>1</v>
      </c>
      <c r="L80">
        <v>31.2</v>
      </c>
      <c r="M80">
        <f t="shared" si="2"/>
        <v>0</v>
      </c>
    </row>
    <row r="81" spans="1:13">
      <c r="A81" s="209">
        <v>22.44</v>
      </c>
      <c r="B81" s="210">
        <v>0.75890000000000002</v>
      </c>
      <c r="C81" s="191">
        <v>23.99</v>
      </c>
      <c r="D81" s="191">
        <v>23.99</v>
      </c>
      <c r="E81" s="186">
        <f t="shared" si="3"/>
        <v>1</v>
      </c>
      <c r="F81">
        <f t="shared" si="4"/>
        <v>-1.5499999999999972</v>
      </c>
      <c r="H81">
        <v>45.18</v>
      </c>
      <c r="I81" s="212">
        <v>1</v>
      </c>
      <c r="J81">
        <v>45.8</v>
      </c>
      <c r="K81" s="186">
        <v>0.75829999999999997</v>
      </c>
      <c r="L81">
        <v>45.8</v>
      </c>
      <c r="M81">
        <f t="shared" si="2"/>
        <v>0</v>
      </c>
    </row>
    <row r="82" spans="1:13" ht="14.25" thickBot="1">
      <c r="A82" s="215">
        <v>2024.35</v>
      </c>
      <c r="B82" s="216">
        <v>0.74729999999999996</v>
      </c>
      <c r="C82" s="191"/>
      <c r="D82" s="191">
        <v>0</v>
      </c>
      <c r="E82" s="186" t="e">
        <f t="shared" si="3"/>
        <v>#DIV/0!</v>
      </c>
      <c r="F82">
        <f t="shared" si="4"/>
        <v>2024.35</v>
      </c>
      <c r="H82">
        <v>39.6</v>
      </c>
      <c r="I82" s="212">
        <v>1</v>
      </c>
      <c r="J82">
        <v>42.8</v>
      </c>
      <c r="K82" s="212">
        <v>1</v>
      </c>
      <c r="L82">
        <v>42.8</v>
      </c>
      <c r="M82">
        <f t="shared" si="2"/>
        <v>0</v>
      </c>
    </row>
    <row r="83" spans="1:13" ht="14.25" thickTop="1">
      <c r="A83">
        <f>SUM(A1:A81)</f>
        <v>2109.599999999999</v>
      </c>
      <c r="C83" s="191">
        <v>22.44</v>
      </c>
      <c r="D83" s="191">
        <v>29.57</v>
      </c>
      <c r="E83" s="186">
        <f t="shared" si="3"/>
        <v>0.75887724044639837</v>
      </c>
      <c r="F83">
        <f t="shared" si="4"/>
        <v>2087.1599999999989</v>
      </c>
      <c r="H83">
        <v>23.99</v>
      </c>
      <c r="I83" s="212">
        <v>1</v>
      </c>
      <c r="J83">
        <v>64.099999999999994</v>
      </c>
      <c r="K83" s="212">
        <v>1</v>
      </c>
      <c r="L83">
        <v>64.099999999999994</v>
      </c>
      <c r="M83">
        <f t="shared" si="2"/>
        <v>0</v>
      </c>
    </row>
    <row r="84" spans="1:13">
      <c r="H84">
        <v>22.7</v>
      </c>
      <c r="I84" s="186">
        <v>0.94620000000000004</v>
      </c>
      <c r="J84">
        <v>48.8</v>
      </c>
      <c r="K84" s="212">
        <v>1</v>
      </c>
      <c r="L84">
        <v>48.8</v>
      </c>
      <c r="M84">
        <f t="shared" si="2"/>
        <v>0</v>
      </c>
    </row>
    <row r="85" spans="1:13">
      <c r="H85">
        <v>23.99</v>
      </c>
      <c r="I85" s="212">
        <v>1</v>
      </c>
      <c r="J85">
        <v>47.46</v>
      </c>
      <c r="K85" s="186">
        <v>0.97250000000000003</v>
      </c>
      <c r="L85">
        <v>47.46</v>
      </c>
      <c r="M85">
        <f t="shared" si="2"/>
        <v>0</v>
      </c>
    </row>
    <row r="86" spans="1:13">
      <c r="H86">
        <v>10</v>
      </c>
      <c r="I86" s="186">
        <v>0.39460000000000001</v>
      </c>
      <c r="J86">
        <v>48.8</v>
      </c>
      <c r="K86" s="212">
        <v>1</v>
      </c>
      <c r="L86">
        <v>48.8</v>
      </c>
      <c r="M86">
        <f t="shared" si="2"/>
        <v>0</v>
      </c>
    </row>
    <row r="87" spans="1:13">
      <c r="H87">
        <v>13.43</v>
      </c>
      <c r="I87" s="212">
        <v>1</v>
      </c>
      <c r="J87">
        <v>17.309999999999999</v>
      </c>
      <c r="K87" s="186">
        <v>0.35470000000000002</v>
      </c>
      <c r="L87">
        <v>17.309999999999999</v>
      </c>
      <c r="M87">
        <f t="shared" si="2"/>
        <v>0</v>
      </c>
    </row>
    <row r="88" spans="1:13">
      <c r="H88">
        <v>7.8</v>
      </c>
      <c r="I88" s="186">
        <v>0.30780000000000002</v>
      </c>
      <c r="J88">
        <v>18.07</v>
      </c>
      <c r="K88" s="186">
        <v>0.27210000000000001</v>
      </c>
      <c r="L88">
        <v>18.07</v>
      </c>
      <c r="M88">
        <f t="shared" si="2"/>
        <v>0</v>
      </c>
    </row>
    <row r="89" spans="1:13">
      <c r="H89">
        <v>25.69</v>
      </c>
      <c r="I89" s="186">
        <v>0.56859999999999999</v>
      </c>
      <c r="J89">
        <v>27.7</v>
      </c>
      <c r="K89" s="186">
        <v>0.48089999999999999</v>
      </c>
      <c r="L89">
        <v>27.7</v>
      </c>
      <c r="M89">
        <f t="shared" si="2"/>
        <v>0</v>
      </c>
    </row>
    <row r="90" spans="1:13">
      <c r="H90" t="s">
        <v>554</v>
      </c>
      <c r="I90" t="s">
        <v>553</v>
      </c>
      <c r="J90" t="s">
        <v>556</v>
      </c>
      <c r="K90" t="s">
        <v>553</v>
      </c>
      <c r="L90">
        <v>0</v>
      </c>
      <c r="M90" t="e">
        <f t="shared" si="2"/>
        <v>#VALUE!</v>
      </c>
    </row>
    <row r="91" spans="1:13">
      <c r="H91">
        <v>19.489999999999998</v>
      </c>
      <c r="I91" s="212">
        <v>1</v>
      </c>
      <c r="J91" t="s">
        <v>556</v>
      </c>
      <c r="K91" t="s">
        <v>553</v>
      </c>
      <c r="L91">
        <v>0</v>
      </c>
      <c r="M91" t="e">
        <f t="shared" si="2"/>
        <v>#VALUE!</v>
      </c>
    </row>
    <row r="92" spans="1:13">
      <c r="H92">
        <v>38.61</v>
      </c>
      <c r="I92" s="212">
        <v>1</v>
      </c>
      <c r="J92">
        <v>70.400000000000006</v>
      </c>
      <c r="K92" s="186">
        <v>0.69289999999999996</v>
      </c>
      <c r="L92">
        <v>70.400000000000006</v>
      </c>
      <c r="M92">
        <f t="shared" si="2"/>
        <v>0</v>
      </c>
    </row>
    <row r="93" spans="1:13">
      <c r="H93">
        <v>11.92</v>
      </c>
      <c r="I93" s="212">
        <v>1</v>
      </c>
      <c r="J93">
        <v>57.6</v>
      </c>
      <c r="K93" s="212">
        <v>1</v>
      </c>
      <c r="L93">
        <v>57.599999999999994</v>
      </c>
      <c r="M93">
        <f t="shared" si="2"/>
        <v>0</v>
      </c>
    </row>
    <row r="94" spans="1:13">
      <c r="H94">
        <v>6.13</v>
      </c>
      <c r="I94" s="186">
        <v>0.51429999999999998</v>
      </c>
      <c r="J94">
        <v>22.38</v>
      </c>
      <c r="K94" s="186">
        <v>0.5595</v>
      </c>
      <c r="L94">
        <v>22.38</v>
      </c>
      <c r="M94">
        <f t="shared" si="2"/>
        <v>0</v>
      </c>
    </row>
    <row r="95" spans="1:13">
      <c r="H95">
        <v>13.27</v>
      </c>
      <c r="I95" s="212">
        <v>1</v>
      </c>
      <c r="J95">
        <v>27.99</v>
      </c>
      <c r="K95" s="186">
        <v>0.69979999999999998</v>
      </c>
      <c r="L95">
        <v>27.99</v>
      </c>
      <c r="M95">
        <f t="shared" si="2"/>
        <v>0</v>
      </c>
    </row>
    <row r="96" spans="1:13">
      <c r="H96">
        <v>13.27</v>
      </c>
      <c r="I96" s="212">
        <v>1</v>
      </c>
      <c r="J96">
        <v>31.2</v>
      </c>
      <c r="K96" s="212">
        <v>1</v>
      </c>
      <c r="L96">
        <v>31.2</v>
      </c>
      <c r="M96">
        <f t="shared" si="2"/>
        <v>0</v>
      </c>
    </row>
    <row r="97" spans="8:13">
      <c r="H97">
        <v>31.98</v>
      </c>
      <c r="I97" s="186">
        <v>0.58230000000000004</v>
      </c>
      <c r="J97">
        <v>69.7</v>
      </c>
      <c r="K97" s="186">
        <v>0.75109999999999999</v>
      </c>
      <c r="L97">
        <v>69.7</v>
      </c>
      <c r="M97">
        <f t="shared" si="2"/>
        <v>0</v>
      </c>
    </row>
    <row r="98" spans="8:13">
      <c r="H98">
        <v>25.34</v>
      </c>
      <c r="I98" s="212">
        <v>1</v>
      </c>
      <c r="J98">
        <v>60.33</v>
      </c>
      <c r="K98" s="186">
        <v>0.37240000000000001</v>
      </c>
      <c r="L98">
        <v>60.33</v>
      </c>
      <c r="M98">
        <f t="shared" si="2"/>
        <v>0</v>
      </c>
    </row>
    <row r="99" spans="8:13">
      <c r="H99">
        <v>45.18</v>
      </c>
      <c r="I99" s="212">
        <v>1</v>
      </c>
      <c r="J99">
        <v>69.56</v>
      </c>
      <c r="K99" s="186">
        <v>0.68459999999999999</v>
      </c>
      <c r="L99">
        <v>69.56</v>
      </c>
      <c r="M99">
        <f t="shared" si="2"/>
        <v>0</v>
      </c>
    </row>
    <row r="100" spans="8:13">
      <c r="H100">
        <v>23.99</v>
      </c>
      <c r="I100" s="212">
        <v>1</v>
      </c>
      <c r="J100">
        <v>136.37</v>
      </c>
      <c r="K100" s="186">
        <v>0.97689999999999999</v>
      </c>
      <c r="L100">
        <v>136.37</v>
      </c>
      <c r="M100">
        <f t="shared" si="2"/>
        <v>0</v>
      </c>
    </row>
    <row r="101" spans="8:13">
      <c r="H101">
        <v>25.34</v>
      </c>
      <c r="I101" s="212">
        <v>1</v>
      </c>
      <c r="J101">
        <v>92.8</v>
      </c>
      <c r="K101" s="212">
        <v>1</v>
      </c>
      <c r="L101">
        <v>92.8</v>
      </c>
      <c r="M101">
        <f t="shared" si="2"/>
        <v>0</v>
      </c>
    </row>
    <row r="102" spans="8:13">
      <c r="H102">
        <v>13.27</v>
      </c>
      <c r="I102" s="212">
        <v>1</v>
      </c>
      <c r="J102">
        <v>73.42</v>
      </c>
      <c r="K102" s="186">
        <v>0.97629999999999995</v>
      </c>
      <c r="L102">
        <v>73.42</v>
      </c>
      <c r="M102">
        <f t="shared" si="2"/>
        <v>0</v>
      </c>
    </row>
    <row r="103" spans="8:13">
      <c r="H103">
        <v>15.59</v>
      </c>
      <c r="I103" s="212">
        <v>1</v>
      </c>
      <c r="J103">
        <v>92.8</v>
      </c>
      <c r="K103" s="212">
        <v>1</v>
      </c>
      <c r="L103">
        <v>92.8</v>
      </c>
      <c r="M103">
        <f t="shared" si="2"/>
        <v>0</v>
      </c>
    </row>
    <row r="104" spans="8:13">
      <c r="H104">
        <v>5</v>
      </c>
      <c r="I104" s="186">
        <v>9.6699999999999994E-2</v>
      </c>
      <c r="J104">
        <v>101.6</v>
      </c>
      <c r="K104" s="212">
        <v>1</v>
      </c>
      <c r="L104">
        <v>101.60000000000001</v>
      </c>
      <c r="M104">
        <f t="shared" si="2"/>
        <v>0</v>
      </c>
    </row>
    <row r="105" spans="8:13">
      <c r="H105" t="s">
        <v>554</v>
      </c>
      <c r="I105" t="s">
        <v>553</v>
      </c>
      <c r="J105">
        <v>5</v>
      </c>
      <c r="K105" s="186">
        <v>9.6699999999999994E-2</v>
      </c>
      <c r="L105">
        <v>5</v>
      </c>
      <c r="M105">
        <f t="shared" si="2"/>
        <v>0</v>
      </c>
    </row>
    <row r="106" spans="8:13">
      <c r="H106">
        <v>25.34</v>
      </c>
      <c r="I106" s="212">
        <v>1</v>
      </c>
      <c r="J106">
        <v>69.2</v>
      </c>
      <c r="K106" s="186">
        <v>0.58050000000000002</v>
      </c>
      <c r="L106">
        <v>69.2</v>
      </c>
      <c r="M106">
        <f t="shared" si="2"/>
        <v>0</v>
      </c>
    </row>
    <row r="107" spans="8:13">
      <c r="H107" t="s">
        <v>554</v>
      </c>
      <c r="I107" t="s">
        <v>553</v>
      </c>
      <c r="J107">
        <v>31.2</v>
      </c>
      <c r="K107" s="186">
        <v>0.63929999999999998</v>
      </c>
      <c r="L107">
        <v>31.2</v>
      </c>
      <c r="M107">
        <f t="shared" si="2"/>
        <v>0</v>
      </c>
    </row>
    <row r="108" spans="8:13">
      <c r="H108">
        <v>17.75</v>
      </c>
      <c r="I108" s="186">
        <v>0.70050000000000001</v>
      </c>
      <c r="J108">
        <v>9.5</v>
      </c>
      <c r="K108" s="186">
        <v>0.11310000000000001</v>
      </c>
      <c r="L108">
        <v>9.5</v>
      </c>
      <c r="M108">
        <f t="shared" si="2"/>
        <v>0</v>
      </c>
    </row>
    <row r="109" spans="8:13">
      <c r="H109">
        <v>25.34</v>
      </c>
      <c r="I109">
        <v>25.34</v>
      </c>
      <c r="J109">
        <v>18.2</v>
      </c>
      <c r="K109" s="186">
        <v>0.27410000000000001</v>
      </c>
      <c r="L109">
        <v>18.2</v>
      </c>
      <c r="M109">
        <f t="shared" si="2"/>
        <v>0</v>
      </c>
    </row>
    <row r="110" spans="8:13">
      <c r="H110">
        <v>10.64</v>
      </c>
      <c r="I110" s="186">
        <v>0.80179999999999996</v>
      </c>
      <c r="J110">
        <v>31.2</v>
      </c>
      <c r="K110" s="186">
        <v>0.46989999999999998</v>
      </c>
      <c r="L110">
        <v>31.2</v>
      </c>
      <c r="M110">
        <f t="shared" si="2"/>
        <v>0</v>
      </c>
    </row>
    <row r="111" spans="8:13">
      <c r="H111">
        <v>16.899999999999999</v>
      </c>
      <c r="I111" s="186">
        <v>0.95099999999999996</v>
      </c>
      <c r="J111">
        <v>77.75</v>
      </c>
      <c r="K111" s="186">
        <v>0.65229999999999999</v>
      </c>
      <c r="L111">
        <v>77.75</v>
      </c>
      <c r="M111">
        <f t="shared" si="2"/>
        <v>0</v>
      </c>
    </row>
    <row r="112" spans="8:13">
      <c r="H112">
        <v>29.57</v>
      </c>
      <c r="I112" s="212">
        <v>1</v>
      </c>
      <c r="J112">
        <v>36.6</v>
      </c>
      <c r="K112" s="186">
        <v>0.75</v>
      </c>
      <c r="L112">
        <v>36.6</v>
      </c>
      <c r="M112">
        <f t="shared" si="2"/>
        <v>0</v>
      </c>
    </row>
    <row r="113" spans="8:13">
      <c r="H113">
        <v>8.6</v>
      </c>
      <c r="I113" s="186">
        <v>0.44979999999999998</v>
      </c>
      <c r="J113">
        <v>33.82</v>
      </c>
      <c r="K113" s="186">
        <v>0.55989999999999995</v>
      </c>
      <c r="L113">
        <v>33.82</v>
      </c>
      <c r="M113">
        <f t="shared" ref="M113:M131" si="5">L113-J113</f>
        <v>0</v>
      </c>
    </row>
    <row r="114" spans="8:13">
      <c r="H114">
        <v>19.12</v>
      </c>
      <c r="I114" s="212">
        <v>1</v>
      </c>
      <c r="J114">
        <v>58.8</v>
      </c>
      <c r="K114" s="186">
        <v>0.7</v>
      </c>
      <c r="L114">
        <v>58.8</v>
      </c>
      <c r="M114">
        <f t="shared" si="5"/>
        <v>0</v>
      </c>
    </row>
    <row r="115" spans="8:13">
      <c r="H115" t="s">
        <v>554</v>
      </c>
      <c r="I115" t="s">
        <v>553</v>
      </c>
      <c r="J115">
        <v>52.22</v>
      </c>
      <c r="K115" s="186">
        <v>0.69440000000000002</v>
      </c>
      <c r="L115">
        <v>52.22</v>
      </c>
      <c r="M115">
        <f t="shared" si="5"/>
        <v>0</v>
      </c>
    </row>
    <row r="116" spans="8:13">
      <c r="H116">
        <v>13.27</v>
      </c>
      <c r="I116" s="212">
        <v>1</v>
      </c>
      <c r="J116">
        <v>30.8</v>
      </c>
      <c r="K116" s="186">
        <v>0.33189999999999997</v>
      </c>
      <c r="L116">
        <v>30.8</v>
      </c>
      <c r="M116">
        <f t="shared" si="5"/>
        <v>0</v>
      </c>
    </row>
    <row r="117" spans="8:13">
      <c r="H117">
        <v>19.12</v>
      </c>
      <c r="I117" s="212">
        <v>1</v>
      </c>
      <c r="J117">
        <v>70.239999999999995</v>
      </c>
      <c r="K117" s="186">
        <v>0.83620000000000005</v>
      </c>
      <c r="L117">
        <v>70.239999999999995</v>
      </c>
      <c r="M117">
        <f t="shared" si="5"/>
        <v>0</v>
      </c>
    </row>
    <row r="118" spans="8:13">
      <c r="H118">
        <v>6.5</v>
      </c>
      <c r="I118" s="186">
        <v>0.48980000000000001</v>
      </c>
      <c r="J118">
        <v>66.400000000000006</v>
      </c>
      <c r="K118" s="212">
        <v>1</v>
      </c>
      <c r="L118">
        <v>66.400000000000006</v>
      </c>
      <c r="M118">
        <f t="shared" si="5"/>
        <v>0</v>
      </c>
    </row>
    <row r="119" spans="8:13">
      <c r="H119">
        <v>13.27</v>
      </c>
      <c r="I119" s="212">
        <v>1</v>
      </c>
      <c r="J119">
        <v>44.4</v>
      </c>
      <c r="K119" s="186">
        <v>0.77080000000000004</v>
      </c>
      <c r="L119">
        <v>44.4</v>
      </c>
      <c r="M119">
        <f t="shared" si="5"/>
        <v>0</v>
      </c>
    </row>
    <row r="120" spans="8:13">
      <c r="H120">
        <v>36.51</v>
      </c>
      <c r="I120" s="186">
        <v>0.61729999999999996</v>
      </c>
      <c r="J120">
        <v>75.2</v>
      </c>
      <c r="K120" s="212">
        <v>1</v>
      </c>
      <c r="L120">
        <v>75.2</v>
      </c>
      <c r="M120">
        <f t="shared" si="5"/>
        <v>0</v>
      </c>
    </row>
    <row r="121" spans="8:13">
      <c r="H121">
        <v>27.47</v>
      </c>
      <c r="I121" s="186">
        <v>1.0841000000000001</v>
      </c>
      <c r="J121">
        <v>75.400000000000006</v>
      </c>
      <c r="K121" s="186">
        <v>0.4002</v>
      </c>
      <c r="L121">
        <v>75.400000000000006</v>
      </c>
      <c r="M121">
        <f t="shared" si="5"/>
        <v>0</v>
      </c>
    </row>
    <row r="122" spans="8:13">
      <c r="H122">
        <v>25.34</v>
      </c>
      <c r="I122" s="212">
        <v>1</v>
      </c>
      <c r="J122">
        <v>75.2</v>
      </c>
      <c r="K122" s="212">
        <v>1</v>
      </c>
      <c r="L122">
        <v>75.2</v>
      </c>
      <c r="M122">
        <f t="shared" si="5"/>
        <v>0</v>
      </c>
    </row>
    <row r="123" spans="8:13">
      <c r="H123">
        <v>16.489999999999998</v>
      </c>
      <c r="I123" s="212">
        <v>1</v>
      </c>
      <c r="J123">
        <v>72.8</v>
      </c>
      <c r="K123" s="186">
        <v>0.78449999999999998</v>
      </c>
      <c r="L123">
        <v>72.8</v>
      </c>
      <c r="M123">
        <f t="shared" si="5"/>
        <v>0</v>
      </c>
    </row>
    <row r="124" spans="8:13">
      <c r="H124">
        <v>25.34</v>
      </c>
      <c r="I124" s="212">
        <v>1</v>
      </c>
      <c r="J124">
        <v>39.39</v>
      </c>
      <c r="K124" s="186">
        <v>0.46889999999999998</v>
      </c>
      <c r="L124">
        <v>39.39</v>
      </c>
      <c r="M124">
        <f t="shared" si="5"/>
        <v>0</v>
      </c>
    </row>
    <row r="125" spans="8:13">
      <c r="H125">
        <v>13.27</v>
      </c>
      <c r="I125" s="212">
        <v>1</v>
      </c>
      <c r="J125">
        <v>110.4</v>
      </c>
      <c r="K125" s="212">
        <v>1</v>
      </c>
      <c r="L125">
        <v>110.4</v>
      </c>
      <c r="M125">
        <f t="shared" si="5"/>
        <v>0</v>
      </c>
    </row>
    <row r="126" spans="8:13">
      <c r="H126">
        <v>11.92</v>
      </c>
      <c r="I126" s="212">
        <v>1</v>
      </c>
      <c r="J126">
        <v>102.57</v>
      </c>
      <c r="K126" s="186">
        <v>0.80130000000000001</v>
      </c>
      <c r="L126">
        <v>102.57000000000001</v>
      </c>
      <c r="M126">
        <f t="shared" si="5"/>
        <v>0</v>
      </c>
    </row>
    <row r="127" spans="8:13">
      <c r="H127">
        <v>23.99</v>
      </c>
      <c r="I127" s="212">
        <v>1</v>
      </c>
      <c r="J127">
        <v>17.440000000000001</v>
      </c>
      <c r="K127" s="186">
        <v>0.2319</v>
      </c>
      <c r="L127">
        <v>17.440000000000001</v>
      </c>
      <c r="M127">
        <f t="shared" si="5"/>
        <v>0</v>
      </c>
    </row>
    <row r="128" spans="8:13">
      <c r="H128">
        <v>22.44</v>
      </c>
      <c r="I128" s="186">
        <v>0.75890000000000002</v>
      </c>
      <c r="J128">
        <v>66.400000000000006</v>
      </c>
      <c r="K128" s="212">
        <v>1</v>
      </c>
      <c r="L128">
        <v>66.400000000000006</v>
      </c>
      <c r="M128">
        <f t="shared" si="5"/>
        <v>0</v>
      </c>
    </row>
    <row r="129" spans="10:13">
      <c r="J129">
        <v>23.4</v>
      </c>
      <c r="K129" s="186">
        <v>0.8014</v>
      </c>
      <c r="L129">
        <v>23.4</v>
      </c>
      <c r="M129">
        <f t="shared" si="5"/>
        <v>0</v>
      </c>
    </row>
    <row r="130" spans="10:13">
      <c r="J130">
        <v>15.59</v>
      </c>
      <c r="K130" s="186">
        <v>0.49969999999999998</v>
      </c>
      <c r="L130">
        <v>15.59</v>
      </c>
      <c r="M130">
        <f t="shared" si="5"/>
        <v>0</v>
      </c>
    </row>
    <row r="131" spans="10:13">
      <c r="J131">
        <f>SUM(J48:J130)</f>
        <v>4364.279999999997</v>
      </c>
      <c r="L131">
        <f>SUM(L48:L130)</f>
        <v>4364.279999999997</v>
      </c>
      <c r="M131">
        <f t="shared" si="5"/>
        <v>0</v>
      </c>
    </row>
    <row r="132" spans="10:13">
      <c r="K132">
        <f>L131-J131</f>
        <v>0</v>
      </c>
    </row>
  </sheetData>
  <phoneticPr fontId="30"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zoomScale="90" zoomScaleNormal="90" workbookViewId="0">
      <pane xSplit="1" ySplit="5" topLeftCell="B66" activePane="bottomRight" state="frozen"/>
      <selection pane="topRight" activeCell="B1" sqref="B1"/>
      <selection pane="bottomLeft" activeCell="A6" sqref="A6"/>
      <selection pane="bottomRight" activeCell="H70" sqref="H70"/>
    </sheetView>
  </sheetViews>
  <sheetFormatPr defaultRowHeight="13.5"/>
  <cols>
    <col min="1" max="1" width="30.625" style="77" customWidth="1"/>
    <col min="2" max="6" width="18.875" style="65" customWidth="1"/>
    <col min="7" max="7" width="20.5" style="76" customWidth="1"/>
    <col min="8" max="8" width="20.5" style="77" customWidth="1"/>
    <col min="9" max="9" width="27.875" style="78" bestFit="1" customWidth="1"/>
    <col min="10" max="16384" width="9" style="78"/>
  </cols>
  <sheetData>
    <row r="1" spans="1:9" ht="15.75" customHeight="1">
      <c r="A1" s="75" t="s">
        <v>0</v>
      </c>
    </row>
    <row r="2" spans="1:9" s="80" customFormat="1" ht="28.5" customHeight="1">
      <c r="A2" s="274" t="s">
        <v>1</v>
      </c>
      <c r="B2" s="274"/>
      <c r="C2" s="274"/>
      <c r="D2" s="274"/>
      <c r="E2" s="274"/>
      <c r="F2" s="274"/>
      <c r="G2" s="274"/>
      <c r="H2" s="79"/>
    </row>
    <row r="3" spans="1:9" s="84" customFormat="1" ht="18" customHeight="1">
      <c r="A3" s="81"/>
      <c r="B3" s="66"/>
      <c r="C3" s="66"/>
      <c r="D3" s="66"/>
      <c r="E3" s="66"/>
      <c r="F3" s="66"/>
      <c r="G3" s="82" t="s">
        <v>2</v>
      </c>
      <c r="H3" s="83"/>
    </row>
    <row r="4" spans="1:9" s="85" customFormat="1" ht="33.75" customHeight="1">
      <c r="A4" s="275" t="s">
        <v>3</v>
      </c>
      <c r="B4" s="277" t="s">
        <v>4</v>
      </c>
      <c r="C4" s="278"/>
      <c r="D4" s="278"/>
      <c r="E4" s="278"/>
      <c r="F4" s="278"/>
      <c r="G4" s="275" t="s">
        <v>5</v>
      </c>
      <c r="H4" s="279" t="s">
        <v>108</v>
      </c>
    </row>
    <row r="5" spans="1:9" s="85" customFormat="1" ht="45" customHeight="1">
      <c r="A5" s="276"/>
      <c r="B5" s="67" t="s">
        <v>6</v>
      </c>
      <c r="C5" s="67" t="s">
        <v>7</v>
      </c>
      <c r="D5" s="67" t="s">
        <v>8</v>
      </c>
      <c r="E5" s="67" t="s">
        <v>9</v>
      </c>
      <c r="F5" s="67" t="s">
        <v>10</v>
      </c>
      <c r="G5" s="276"/>
      <c r="H5" s="280"/>
    </row>
    <row r="6" spans="1:9" s="85" customFormat="1" ht="25.5" customHeight="1">
      <c r="A6" s="67" t="s">
        <v>11</v>
      </c>
      <c r="B6" s="68">
        <f>SUM(B7:B89)</f>
        <v>2708.9999999999995</v>
      </c>
      <c r="C6" s="68">
        <f>SUM(C7:C89)</f>
        <v>3157.9999999999964</v>
      </c>
      <c r="D6" s="68">
        <f>SUM(D7:D89)</f>
        <v>3186.9999999999995</v>
      </c>
      <c r="E6" s="68">
        <f>SUM(E7:E89)</f>
        <v>948</v>
      </c>
      <c r="F6" s="68">
        <v>1361</v>
      </c>
      <c r="G6" s="86">
        <f t="shared" ref="G6:G56" si="0">SUM(B6:F6)</f>
        <v>11362.999999999996</v>
      </c>
      <c r="H6" s="27"/>
    </row>
    <row r="7" spans="1:9" s="85" customFormat="1" ht="25.5" customHeight="1">
      <c r="A7" s="18" t="s">
        <v>12</v>
      </c>
      <c r="B7" s="9">
        <v>695.24</v>
      </c>
      <c r="C7" s="9">
        <v>242.7</v>
      </c>
      <c r="D7" s="9">
        <v>11</v>
      </c>
      <c r="E7" s="9">
        <v>0</v>
      </c>
      <c r="F7" s="9">
        <v>0</v>
      </c>
      <c r="G7" s="87">
        <f t="shared" si="0"/>
        <v>948.94</v>
      </c>
      <c r="H7" s="27"/>
    </row>
    <row r="8" spans="1:9" s="85" customFormat="1" ht="25.5" customHeight="1">
      <c r="A8" s="18" t="s">
        <v>13</v>
      </c>
      <c r="B8" s="88">
        <v>11.92</v>
      </c>
      <c r="C8" s="9">
        <v>31.2</v>
      </c>
      <c r="D8" s="9">
        <v>0</v>
      </c>
      <c r="E8" s="9">
        <v>0</v>
      </c>
      <c r="F8" s="9">
        <v>0</v>
      </c>
      <c r="G8" s="87">
        <f t="shared" si="0"/>
        <v>43.12</v>
      </c>
      <c r="H8" s="89" t="s">
        <v>543</v>
      </c>
      <c r="I8" s="90"/>
    </row>
    <row r="9" spans="1:9" s="85" customFormat="1" ht="25.5" customHeight="1">
      <c r="A9" s="18" t="s">
        <v>14</v>
      </c>
      <c r="B9" s="9">
        <v>23.35</v>
      </c>
      <c r="C9" s="9">
        <v>31.2</v>
      </c>
      <c r="D9" s="9">
        <v>46.8</v>
      </c>
      <c r="E9" s="9">
        <v>0</v>
      </c>
      <c r="F9" s="9">
        <v>0</v>
      </c>
      <c r="G9" s="87">
        <f t="shared" si="0"/>
        <v>101.35</v>
      </c>
      <c r="H9" s="89"/>
    </row>
    <row r="10" spans="1:9" s="85" customFormat="1" ht="25.5" customHeight="1">
      <c r="A10" s="18" t="s">
        <v>15</v>
      </c>
      <c r="B10" s="9">
        <v>25.34</v>
      </c>
      <c r="C10" s="9">
        <v>31.2</v>
      </c>
      <c r="D10" s="9">
        <v>8.8000000000000007</v>
      </c>
      <c r="E10" s="9">
        <v>0</v>
      </c>
      <c r="F10" s="9">
        <v>0</v>
      </c>
      <c r="G10" s="87">
        <f t="shared" si="0"/>
        <v>65.34</v>
      </c>
      <c r="H10" s="197" t="s">
        <v>539</v>
      </c>
    </row>
    <row r="11" spans="1:9" s="85" customFormat="1" ht="25.5" customHeight="1">
      <c r="A11" s="18" t="s">
        <v>16</v>
      </c>
      <c r="B11" s="9">
        <v>25.34</v>
      </c>
      <c r="C11" s="9">
        <v>31.2</v>
      </c>
      <c r="D11" s="9">
        <v>26.4</v>
      </c>
      <c r="E11" s="9">
        <v>0</v>
      </c>
      <c r="F11" s="9">
        <v>0</v>
      </c>
      <c r="G11" s="87">
        <f t="shared" si="0"/>
        <v>82.94</v>
      </c>
      <c r="H11" s="89" t="s">
        <v>140</v>
      </c>
    </row>
    <row r="12" spans="1:9" s="91" customFormat="1" ht="25.5" customHeight="1">
      <c r="A12" s="18" t="s">
        <v>17</v>
      </c>
      <c r="B12" s="9">
        <v>54.92</v>
      </c>
      <c r="C12" s="9">
        <v>74</v>
      </c>
      <c r="D12" s="9">
        <v>35.200000000000003</v>
      </c>
      <c r="E12" s="9">
        <v>0</v>
      </c>
      <c r="F12" s="9">
        <v>0</v>
      </c>
      <c r="G12" s="87">
        <f t="shared" si="0"/>
        <v>164.12</v>
      </c>
      <c r="H12" s="89" t="s">
        <v>541</v>
      </c>
      <c r="I12" s="203" t="s">
        <v>540</v>
      </c>
    </row>
    <row r="13" spans="1:9" s="91" customFormat="1" ht="25.5" customHeight="1">
      <c r="A13" s="18" t="s">
        <v>18</v>
      </c>
      <c r="B13" s="9">
        <v>29.57</v>
      </c>
      <c r="C13" s="9">
        <v>31.2</v>
      </c>
      <c r="D13" s="9">
        <v>117.2</v>
      </c>
      <c r="E13" s="9">
        <v>0</v>
      </c>
      <c r="F13" s="9">
        <v>0</v>
      </c>
      <c r="G13" s="87">
        <f t="shared" si="0"/>
        <v>177.97</v>
      </c>
      <c r="H13" s="89" t="s">
        <v>140</v>
      </c>
      <c r="I13" s="91" t="s">
        <v>95</v>
      </c>
    </row>
    <row r="14" spans="1:9" s="91" customFormat="1" ht="25.5" customHeight="1">
      <c r="A14" s="18" t="s">
        <v>19</v>
      </c>
      <c r="B14" s="9">
        <v>13.43</v>
      </c>
      <c r="C14" s="9">
        <v>31.2</v>
      </c>
      <c r="D14" s="9">
        <v>26.4</v>
      </c>
      <c r="E14" s="9">
        <v>0</v>
      </c>
      <c r="F14" s="9">
        <v>0</v>
      </c>
      <c r="G14" s="87">
        <f t="shared" si="0"/>
        <v>71.03</v>
      </c>
      <c r="H14" s="89"/>
    </row>
    <row r="15" spans="1:9" s="91" customFormat="1" ht="25.5" customHeight="1">
      <c r="A15" s="18" t="s">
        <v>20</v>
      </c>
      <c r="B15" s="9">
        <v>49.33</v>
      </c>
      <c r="C15" s="9">
        <v>62.4</v>
      </c>
      <c r="D15" s="9">
        <v>96.8</v>
      </c>
      <c r="E15" s="9">
        <v>0</v>
      </c>
      <c r="F15" s="9">
        <v>0</v>
      </c>
      <c r="G15" s="87">
        <f t="shared" si="0"/>
        <v>208.52999999999997</v>
      </c>
      <c r="H15" s="89"/>
    </row>
    <row r="16" spans="1:9" s="91" customFormat="1" ht="25.5" customHeight="1">
      <c r="A16" s="18" t="s">
        <v>21</v>
      </c>
      <c r="B16" s="9">
        <v>48.01</v>
      </c>
      <c r="C16" s="9">
        <v>82.9</v>
      </c>
      <c r="D16" s="9">
        <v>52.8</v>
      </c>
      <c r="E16" s="9">
        <v>0</v>
      </c>
      <c r="F16" s="9">
        <v>454</v>
      </c>
      <c r="G16" s="87">
        <f t="shared" si="0"/>
        <v>637.71</v>
      </c>
      <c r="H16" s="89"/>
    </row>
    <row r="17" spans="1:8" s="91" customFormat="1" ht="25.5" customHeight="1">
      <c r="A17" s="18" t="s">
        <v>22</v>
      </c>
      <c r="B17" s="9">
        <v>25.34</v>
      </c>
      <c r="C17" s="9">
        <v>31.2</v>
      </c>
      <c r="D17" s="9">
        <v>52.8</v>
      </c>
      <c r="E17" s="9">
        <v>0</v>
      </c>
      <c r="F17" s="9">
        <v>0</v>
      </c>
      <c r="G17" s="87">
        <f t="shared" si="0"/>
        <v>109.34</v>
      </c>
      <c r="H17" s="89"/>
    </row>
    <row r="18" spans="1:8" s="91" customFormat="1" ht="25.5" customHeight="1">
      <c r="A18" s="18" t="s">
        <v>23</v>
      </c>
      <c r="B18" s="9">
        <v>13.27</v>
      </c>
      <c r="C18" s="9">
        <v>31.2</v>
      </c>
      <c r="D18" s="9">
        <v>44</v>
      </c>
      <c r="E18" s="9">
        <v>0</v>
      </c>
      <c r="F18" s="9">
        <v>0</v>
      </c>
      <c r="G18" s="87">
        <f t="shared" si="0"/>
        <v>88.47</v>
      </c>
      <c r="H18" s="89"/>
    </row>
    <row r="19" spans="1:8" s="91" customFormat="1" ht="25.5" customHeight="1">
      <c r="A19" s="18" t="s">
        <v>24</v>
      </c>
      <c r="B19" s="9">
        <v>25.34</v>
      </c>
      <c r="C19" s="9">
        <v>31.2</v>
      </c>
      <c r="D19" s="9">
        <v>52.8</v>
      </c>
      <c r="E19" s="9">
        <v>0</v>
      </c>
      <c r="F19" s="9">
        <v>0</v>
      </c>
      <c r="G19" s="87">
        <f t="shared" si="0"/>
        <v>109.34</v>
      </c>
      <c r="H19" s="92" t="s">
        <v>109</v>
      </c>
    </row>
    <row r="20" spans="1:8" s="91" customFormat="1" ht="25.5" customHeight="1">
      <c r="A20" s="18" t="s">
        <v>25</v>
      </c>
      <c r="B20" s="9">
        <v>25.34</v>
      </c>
      <c r="C20" s="9">
        <v>31.2</v>
      </c>
      <c r="D20" s="9">
        <v>79.2</v>
      </c>
      <c r="E20" s="9">
        <v>0</v>
      </c>
      <c r="F20" s="9">
        <v>0</v>
      </c>
      <c r="G20" s="87">
        <f t="shared" si="0"/>
        <v>135.74</v>
      </c>
      <c r="H20" s="197" t="s">
        <v>109</v>
      </c>
    </row>
    <row r="21" spans="1:8" s="91" customFormat="1" ht="25.5" customHeight="1">
      <c r="A21" s="18" t="s">
        <v>547</v>
      </c>
      <c r="B21" s="9">
        <v>23.99</v>
      </c>
      <c r="C21" s="9">
        <v>31.2</v>
      </c>
      <c r="D21" s="9">
        <v>17.600000000000001</v>
      </c>
      <c r="E21" s="9">
        <v>0</v>
      </c>
      <c r="F21" s="9">
        <v>0</v>
      </c>
      <c r="G21" s="87">
        <f t="shared" si="0"/>
        <v>72.789999999999992</v>
      </c>
      <c r="H21" s="89"/>
    </row>
    <row r="22" spans="1:8" s="85" customFormat="1" ht="25.5" customHeight="1">
      <c r="A22" s="18" t="s">
        <v>27</v>
      </c>
      <c r="B22" s="9">
        <v>0</v>
      </c>
      <c r="C22" s="9">
        <v>0</v>
      </c>
      <c r="D22" s="9">
        <v>96.8</v>
      </c>
      <c r="E22" s="9">
        <v>0</v>
      </c>
      <c r="F22" s="9">
        <v>0</v>
      </c>
      <c r="G22" s="87">
        <f t="shared" si="0"/>
        <v>96.8</v>
      </c>
      <c r="H22" s="92" t="s">
        <v>111</v>
      </c>
    </row>
    <row r="23" spans="1:8" s="85" customFormat="1" ht="25.5" customHeight="1">
      <c r="A23" s="18" t="s">
        <v>28</v>
      </c>
      <c r="B23" s="9">
        <v>11.92</v>
      </c>
      <c r="C23" s="9">
        <v>31.2</v>
      </c>
      <c r="D23" s="9">
        <v>44</v>
      </c>
      <c r="E23" s="9">
        <v>0</v>
      </c>
      <c r="F23" s="9">
        <v>453</v>
      </c>
      <c r="G23" s="87">
        <f t="shared" si="0"/>
        <v>540.12</v>
      </c>
      <c r="H23" s="89"/>
    </row>
    <row r="24" spans="1:8" s="85" customFormat="1" ht="25.5" customHeight="1">
      <c r="A24" s="18" t="s">
        <v>29</v>
      </c>
      <c r="B24" s="9">
        <v>14.93</v>
      </c>
      <c r="C24" s="9">
        <v>62.4</v>
      </c>
      <c r="D24" s="9">
        <v>44</v>
      </c>
      <c r="E24" s="9">
        <v>0</v>
      </c>
      <c r="F24" s="9">
        <v>0</v>
      </c>
      <c r="G24" s="87">
        <f t="shared" si="0"/>
        <v>121.33</v>
      </c>
      <c r="H24" s="92" t="s">
        <v>109</v>
      </c>
    </row>
    <row r="25" spans="1:8" s="85" customFormat="1" ht="25.5" customHeight="1">
      <c r="A25" s="18" t="s">
        <v>30</v>
      </c>
      <c r="B25" s="9">
        <v>38.61</v>
      </c>
      <c r="C25" s="9">
        <v>62.4</v>
      </c>
      <c r="D25" s="9">
        <v>26.4</v>
      </c>
      <c r="E25" s="9">
        <v>0</v>
      </c>
      <c r="F25" s="9">
        <v>0</v>
      </c>
      <c r="G25" s="87">
        <f t="shared" si="0"/>
        <v>127.41</v>
      </c>
      <c r="H25" s="197" t="s">
        <v>109</v>
      </c>
    </row>
    <row r="26" spans="1:8" s="91" customFormat="1" ht="25.5" customHeight="1">
      <c r="A26" s="18" t="s">
        <v>31</v>
      </c>
      <c r="B26" s="9">
        <v>43.37</v>
      </c>
      <c r="C26" s="9">
        <v>51.7</v>
      </c>
      <c r="D26" s="9">
        <v>35.200000000000003</v>
      </c>
      <c r="E26" s="9">
        <v>0</v>
      </c>
      <c r="F26" s="9">
        <v>0</v>
      </c>
      <c r="G26" s="87">
        <f t="shared" si="0"/>
        <v>130.26999999999998</v>
      </c>
      <c r="H26" s="92" t="s">
        <v>110</v>
      </c>
    </row>
    <row r="27" spans="1:8" s="91" customFormat="1" ht="25.5" customHeight="1">
      <c r="A27" s="18" t="s">
        <v>32</v>
      </c>
      <c r="B27" s="9">
        <v>13.27</v>
      </c>
      <c r="C27" s="9">
        <v>31.2</v>
      </c>
      <c r="D27" s="9">
        <v>0</v>
      </c>
      <c r="E27" s="9">
        <v>0</v>
      </c>
      <c r="F27" s="9">
        <v>0</v>
      </c>
      <c r="G27" s="87">
        <f t="shared" si="0"/>
        <v>44.47</v>
      </c>
      <c r="H27" s="92" t="s">
        <v>109</v>
      </c>
    </row>
    <row r="28" spans="1:8" s="91" customFormat="1" ht="25.5" customHeight="1">
      <c r="A28" s="18" t="s">
        <v>33</v>
      </c>
      <c r="B28" s="9">
        <v>25.34</v>
      </c>
      <c r="C28" s="9">
        <v>31.2</v>
      </c>
      <c r="D28" s="9">
        <v>35.200000000000003</v>
      </c>
      <c r="E28" s="9">
        <v>0</v>
      </c>
      <c r="F28" s="9">
        <v>0</v>
      </c>
      <c r="G28" s="87">
        <f t="shared" si="0"/>
        <v>91.740000000000009</v>
      </c>
      <c r="H28" s="92" t="s">
        <v>109</v>
      </c>
    </row>
    <row r="29" spans="1:8" s="91" customFormat="1" ht="25.5" customHeight="1">
      <c r="A29" s="18" t="s">
        <v>34</v>
      </c>
      <c r="B29" s="9">
        <v>11.92</v>
      </c>
      <c r="C29" s="9">
        <v>31.2</v>
      </c>
      <c r="D29" s="9">
        <v>17.600000000000001</v>
      </c>
      <c r="E29" s="9">
        <v>0</v>
      </c>
      <c r="F29" s="9">
        <v>0</v>
      </c>
      <c r="G29" s="87">
        <f t="shared" si="0"/>
        <v>60.72</v>
      </c>
      <c r="H29" s="92" t="s">
        <v>109</v>
      </c>
    </row>
    <row r="30" spans="1:8" s="91" customFormat="1" ht="25.5" customHeight="1">
      <c r="A30" s="18" t="s">
        <v>35</v>
      </c>
      <c r="B30" s="9">
        <v>19.12</v>
      </c>
      <c r="C30" s="9">
        <v>31.2</v>
      </c>
      <c r="D30" s="9">
        <v>26.4</v>
      </c>
      <c r="E30" s="9">
        <v>0</v>
      </c>
      <c r="F30" s="9">
        <v>0</v>
      </c>
      <c r="G30" s="87">
        <f t="shared" si="0"/>
        <v>76.72</v>
      </c>
      <c r="H30" s="92" t="s">
        <v>109</v>
      </c>
    </row>
    <row r="31" spans="1:8" s="91" customFormat="1" ht="25.5" customHeight="1">
      <c r="A31" s="18" t="s">
        <v>36</v>
      </c>
      <c r="B31" s="9">
        <v>13.27</v>
      </c>
      <c r="C31" s="9">
        <v>31.2</v>
      </c>
      <c r="D31" s="9">
        <v>17.600000000000001</v>
      </c>
      <c r="E31" s="9">
        <v>0</v>
      </c>
      <c r="F31" s="9">
        <v>0</v>
      </c>
      <c r="G31" s="87">
        <f t="shared" si="0"/>
        <v>62.07</v>
      </c>
      <c r="H31" s="89"/>
    </row>
    <row r="32" spans="1:8" s="91" customFormat="1" ht="25.5" customHeight="1">
      <c r="A32" s="18" t="s">
        <v>37</v>
      </c>
      <c r="B32" s="9">
        <v>29.57</v>
      </c>
      <c r="C32" s="9">
        <v>42.8</v>
      </c>
      <c r="D32" s="9">
        <v>0</v>
      </c>
      <c r="E32" s="9">
        <v>0</v>
      </c>
      <c r="F32" s="9">
        <v>0</v>
      </c>
      <c r="G32" s="87">
        <f t="shared" si="0"/>
        <v>72.37</v>
      </c>
      <c r="H32" s="89"/>
    </row>
    <row r="33" spans="1:9" s="91" customFormat="1" ht="25.5" customHeight="1">
      <c r="A33" s="18" t="s">
        <v>38</v>
      </c>
      <c r="B33" s="9">
        <v>13.27</v>
      </c>
      <c r="C33" s="9">
        <v>31.2</v>
      </c>
      <c r="D33" s="9">
        <v>26.4</v>
      </c>
      <c r="E33" s="9">
        <v>0</v>
      </c>
      <c r="F33" s="9">
        <v>0</v>
      </c>
      <c r="G33" s="87">
        <f t="shared" si="0"/>
        <v>70.87</v>
      </c>
      <c r="H33" s="89"/>
    </row>
    <row r="34" spans="1:9" s="85" customFormat="1" ht="25.5" customHeight="1">
      <c r="A34" s="178" t="s">
        <v>39</v>
      </c>
      <c r="B34" s="9">
        <v>43.37</v>
      </c>
      <c r="C34" s="9">
        <v>51.7</v>
      </c>
      <c r="D34" s="9">
        <v>0</v>
      </c>
      <c r="E34" s="9">
        <v>0</v>
      </c>
      <c r="F34" s="9">
        <v>0</v>
      </c>
      <c r="G34" s="87">
        <f t="shared" si="0"/>
        <v>95.07</v>
      </c>
      <c r="H34" s="92" t="s">
        <v>109</v>
      </c>
    </row>
    <row r="35" spans="1:9" s="85" customFormat="1" ht="25.5" customHeight="1">
      <c r="A35" s="178" t="s">
        <v>40</v>
      </c>
      <c r="B35" s="9">
        <v>25.34</v>
      </c>
      <c r="C35" s="9">
        <v>31.2</v>
      </c>
      <c r="D35" s="9">
        <v>8.8000000000000007</v>
      </c>
      <c r="E35" s="9">
        <v>0</v>
      </c>
      <c r="F35" s="9">
        <v>0</v>
      </c>
      <c r="G35" s="87">
        <f t="shared" si="0"/>
        <v>65.34</v>
      </c>
      <c r="H35" s="89" t="s">
        <v>543</v>
      </c>
    </row>
    <row r="36" spans="1:9" s="85" customFormat="1" ht="25.5" customHeight="1">
      <c r="A36" s="178" t="s">
        <v>41</v>
      </c>
      <c r="B36" s="9">
        <v>36.85</v>
      </c>
      <c r="C36" s="9">
        <v>31.2</v>
      </c>
      <c r="D36" s="9">
        <v>29.2</v>
      </c>
      <c r="E36" s="9">
        <v>0</v>
      </c>
      <c r="F36" s="9">
        <v>0</v>
      </c>
      <c r="G36" s="87">
        <f t="shared" si="0"/>
        <v>97.25</v>
      </c>
      <c r="H36" s="89" t="s">
        <v>543</v>
      </c>
    </row>
    <row r="37" spans="1:9" s="85" customFormat="1" ht="25.5" customHeight="1">
      <c r="A37" s="178" t="s">
        <v>42</v>
      </c>
      <c r="B37" s="9">
        <v>25.34</v>
      </c>
      <c r="C37" s="9">
        <v>31.2</v>
      </c>
      <c r="D37" s="9">
        <v>8.8000000000000007</v>
      </c>
      <c r="E37" s="9">
        <v>0</v>
      </c>
      <c r="F37" s="9">
        <v>0</v>
      </c>
      <c r="G37" s="87">
        <f t="shared" si="0"/>
        <v>65.34</v>
      </c>
      <c r="H37" s="197" t="s">
        <v>109</v>
      </c>
    </row>
    <row r="38" spans="1:9" s="85" customFormat="1" ht="25.5" customHeight="1">
      <c r="A38" s="178" t="s">
        <v>43</v>
      </c>
      <c r="B38" s="9">
        <v>26.54</v>
      </c>
      <c r="C38" s="9">
        <v>62.4</v>
      </c>
      <c r="D38" s="9">
        <v>0</v>
      </c>
      <c r="E38" s="9">
        <v>0</v>
      </c>
      <c r="F38" s="9">
        <v>0</v>
      </c>
      <c r="G38" s="87">
        <f t="shared" si="0"/>
        <v>88.94</v>
      </c>
      <c r="H38" s="92" t="s">
        <v>109</v>
      </c>
    </row>
    <row r="39" spans="1:9" s="85" customFormat="1" ht="25.5" customHeight="1">
      <c r="A39" s="178" t="s">
        <v>44</v>
      </c>
      <c r="B39" s="9">
        <v>13.27</v>
      </c>
      <c r="C39" s="9">
        <v>31.2</v>
      </c>
      <c r="D39" s="9">
        <v>0</v>
      </c>
      <c r="E39" s="9">
        <v>0</v>
      </c>
      <c r="F39" s="9">
        <v>0</v>
      </c>
      <c r="G39" s="87">
        <f t="shared" si="0"/>
        <v>44.47</v>
      </c>
      <c r="H39" s="92" t="s">
        <v>109</v>
      </c>
    </row>
    <row r="40" spans="1:9" s="85" customFormat="1" ht="25.5" customHeight="1">
      <c r="A40" s="178" t="s">
        <v>45</v>
      </c>
      <c r="B40" s="9">
        <v>23.35</v>
      </c>
      <c r="C40" s="9">
        <v>31.2</v>
      </c>
      <c r="D40" s="9">
        <v>29.2</v>
      </c>
      <c r="E40" s="9">
        <v>0</v>
      </c>
      <c r="F40" s="9">
        <v>0</v>
      </c>
      <c r="G40" s="87">
        <f t="shared" si="0"/>
        <v>83.75</v>
      </c>
      <c r="H40" s="92" t="s">
        <v>109</v>
      </c>
    </row>
    <row r="41" spans="1:9" s="91" customFormat="1" ht="25.5" customHeight="1">
      <c r="A41" s="178" t="s">
        <v>46</v>
      </c>
      <c r="B41" s="9">
        <v>45.18</v>
      </c>
      <c r="C41" s="9">
        <v>42.8</v>
      </c>
      <c r="D41" s="9">
        <v>0</v>
      </c>
      <c r="E41" s="9">
        <v>0</v>
      </c>
      <c r="F41" s="9">
        <v>0</v>
      </c>
      <c r="G41" s="87">
        <f t="shared" si="0"/>
        <v>87.97999999999999</v>
      </c>
      <c r="H41" s="92" t="s">
        <v>109</v>
      </c>
      <c r="I41" s="91" t="s">
        <v>95</v>
      </c>
    </row>
    <row r="42" spans="1:9" s="91" customFormat="1" ht="25.5" customHeight="1">
      <c r="A42" s="18" t="s">
        <v>47</v>
      </c>
      <c r="B42" s="9">
        <v>39.6</v>
      </c>
      <c r="C42" s="9">
        <v>37.700000000000003</v>
      </c>
      <c r="D42" s="9">
        <v>26.4</v>
      </c>
      <c r="E42" s="9">
        <v>0</v>
      </c>
      <c r="F42" s="9">
        <v>0</v>
      </c>
      <c r="G42" s="87">
        <f t="shared" si="0"/>
        <v>103.70000000000002</v>
      </c>
      <c r="H42" s="89" t="s">
        <v>545</v>
      </c>
    </row>
    <row r="43" spans="1:9" s="91" customFormat="1" ht="25.5" customHeight="1">
      <c r="A43" s="18" t="s">
        <v>48</v>
      </c>
      <c r="B43" s="9">
        <v>23.99</v>
      </c>
      <c r="C43" s="9">
        <v>31.2</v>
      </c>
      <c r="D43" s="9">
        <v>17.600000000000001</v>
      </c>
      <c r="E43" s="9">
        <v>0</v>
      </c>
      <c r="F43" s="9">
        <v>0</v>
      </c>
      <c r="G43" s="87">
        <f t="shared" si="0"/>
        <v>72.789999999999992</v>
      </c>
      <c r="H43" s="89"/>
    </row>
    <row r="44" spans="1:9" s="91" customFormat="1" ht="25.5" customHeight="1">
      <c r="A44" s="18" t="s">
        <v>49</v>
      </c>
      <c r="B44" s="9">
        <v>23.99</v>
      </c>
      <c r="C44" s="9">
        <v>31.2</v>
      </c>
      <c r="D44" s="9">
        <v>17.600000000000001</v>
      </c>
      <c r="E44" s="9">
        <v>0</v>
      </c>
      <c r="F44" s="9">
        <v>0</v>
      </c>
      <c r="G44" s="87">
        <f t="shared" si="0"/>
        <v>72.789999999999992</v>
      </c>
      <c r="H44" s="89" t="s">
        <v>543</v>
      </c>
    </row>
    <row r="45" spans="1:9" s="91" customFormat="1" ht="25.5" customHeight="1">
      <c r="A45" s="18" t="s">
        <v>50</v>
      </c>
      <c r="B45" s="9">
        <v>23.99</v>
      </c>
      <c r="C45" s="9">
        <v>31.2</v>
      </c>
      <c r="D45" s="9">
        <v>17.600000000000001</v>
      </c>
      <c r="E45" s="9">
        <v>0</v>
      </c>
      <c r="F45" s="9">
        <v>0</v>
      </c>
      <c r="G45" s="87">
        <f t="shared" si="0"/>
        <v>72.789999999999992</v>
      </c>
      <c r="H45" s="89"/>
      <c r="I45" s="91" t="s">
        <v>95</v>
      </c>
    </row>
    <row r="46" spans="1:9" s="91" customFormat="1" ht="25.5" customHeight="1">
      <c r="A46" s="18" t="s">
        <v>51</v>
      </c>
      <c r="B46" s="9">
        <v>25.34</v>
      </c>
      <c r="C46" s="9">
        <v>31.2</v>
      </c>
      <c r="D46" s="9">
        <v>17.600000000000001</v>
      </c>
      <c r="E46" s="9">
        <v>0</v>
      </c>
      <c r="F46" s="9">
        <v>0</v>
      </c>
      <c r="G46" s="87">
        <f t="shared" si="0"/>
        <v>74.14</v>
      </c>
      <c r="H46" s="92" t="s">
        <v>109</v>
      </c>
    </row>
    <row r="47" spans="1:9" s="91" customFormat="1" ht="25.5" customHeight="1">
      <c r="A47" s="18" t="s">
        <v>52</v>
      </c>
      <c r="B47" s="9">
        <v>13.43</v>
      </c>
      <c r="C47" s="9">
        <v>31.2</v>
      </c>
      <c r="D47" s="9">
        <v>35.200000000000003</v>
      </c>
      <c r="E47" s="9">
        <v>0</v>
      </c>
      <c r="F47" s="9">
        <v>0</v>
      </c>
      <c r="G47" s="87">
        <f t="shared" si="0"/>
        <v>79.83</v>
      </c>
      <c r="H47" s="89" t="s">
        <v>543</v>
      </c>
    </row>
    <row r="48" spans="1:9" s="91" customFormat="1" ht="25.5" customHeight="1">
      <c r="A48" s="18" t="s">
        <v>53</v>
      </c>
      <c r="B48" s="9">
        <v>25.34</v>
      </c>
      <c r="C48" s="9">
        <v>31.2</v>
      </c>
      <c r="D48" s="9">
        <v>26.4</v>
      </c>
      <c r="E48" s="9">
        <v>0</v>
      </c>
      <c r="F48" s="9">
        <v>454</v>
      </c>
      <c r="G48" s="87">
        <f t="shared" si="0"/>
        <v>536.94000000000005</v>
      </c>
      <c r="H48" s="89" t="s">
        <v>543</v>
      </c>
    </row>
    <row r="49" spans="1:9" s="85" customFormat="1" ht="25.5" customHeight="1">
      <c r="A49" s="18" t="s">
        <v>54</v>
      </c>
      <c r="B49" s="9">
        <v>45.18</v>
      </c>
      <c r="C49" s="9">
        <v>42.8</v>
      </c>
      <c r="D49" s="9">
        <v>0</v>
      </c>
      <c r="E49" s="9">
        <v>0</v>
      </c>
      <c r="F49" s="9">
        <v>0</v>
      </c>
      <c r="G49" s="87">
        <f t="shared" si="0"/>
        <v>87.97999999999999</v>
      </c>
      <c r="H49" s="89"/>
    </row>
    <row r="50" spans="1:9" s="85" customFormat="1" ht="25.5" customHeight="1">
      <c r="A50" s="18" t="s">
        <v>55</v>
      </c>
      <c r="B50" s="9">
        <v>32.619999999999997</v>
      </c>
      <c r="C50" s="9">
        <v>31.2</v>
      </c>
      <c r="D50" s="9">
        <v>8.8000000000000007</v>
      </c>
      <c r="E50" s="9">
        <v>0</v>
      </c>
      <c r="F50" s="9">
        <v>0</v>
      </c>
      <c r="G50" s="87">
        <f t="shared" si="0"/>
        <v>72.61999999999999</v>
      </c>
      <c r="H50" s="92" t="s">
        <v>109</v>
      </c>
    </row>
    <row r="51" spans="1:9" s="85" customFormat="1" ht="25.5" customHeight="1">
      <c r="A51" s="18" t="s">
        <v>56</v>
      </c>
      <c r="B51" s="9">
        <v>19.489999999999998</v>
      </c>
      <c r="C51" s="9">
        <v>31.2</v>
      </c>
      <c r="D51" s="9">
        <v>70.400000000000006</v>
      </c>
      <c r="E51" s="9">
        <v>0</v>
      </c>
      <c r="F51" s="9">
        <v>0</v>
      </c>
      <c r="G51" s="87">
        <f t="shared" si="0"/>
        <v>121.09</v>
      </c>
      <c r="H51" s="89"/>
    </row>
    <row r="52" spans="1:9" s="85" customFormat="1" ht="25.5" customHeight="1">
      <c r="A52" s="18" t="s">
        <v>57</v>
      </c>
      <c r="B52" s="9">
        <v>38.61</v>
      </c>
      <c r="C52" s="9">
        <v>31.2</v>
      </c>
      <c r="D52" s="9">
        <v>26.4</v>
      </c>
      <c r="E52" s="9">
        <v>0</v>
      </c>
      <c r="F52" s="9">
        <v>0</v>
      </c>
      <c r="G52" s="87">
        <f t="shared" si="0"/>
        <v>96.210000000000008</v>
      </c>
      <c r="H52" s="92" t="s">
        <v>109</v>
      </c>
      <c r="I52" s="91" t="s">
        <v>95</v>
      </c>
    </row>
    <row r="53" spans="1:9" s="85" customFormat="1" ht="25.5" customHeight="1">
      <c r="A53" s="18" t="s">
        <v>58</v>
      </c>
      <c r="B53" s="9">
        <v>11.92</v>
      </c>
      <c r="C53" s="9">
        <v>31.2</v>
      </c>
      <c r="D53" s="9">
        <v>8.8000000000000007</v>
      </c>
      <c r="E53" s="9">
        <v>0</v>
      </c>
      <c r="F53" s="9">
        <v>0</v>
      </c>
      <c r="G53" s="87">
        <f t="shared" si="0"/>
        <v>51.92</v>
      </c>
      <c r="H53" s="89"/>
    </row>
    <row r="54" spans="1:9" s="85" customFormat="1" ht="25.5" customHeight="1">
      <c r="A54" s="18" t="s">
        <v>59</v>
      </c>
      <c r="B54" s="9">
        <v>11.92</v>
      </c>
      <c r="C54" s="9">
        <v>31.2</v>
      </c>
      <c r="D54" s="9">
        <v>8.8000000000000007</v>
      </c>
      <c r="E54" s="9">
        <v>0</v>
      </c>
      <c r="F54" s="9">
        <v>0</v>
      </c>
      <c r="G54" s="87">
        <f>SUM(B54:F54)</f>
        <v>51.92</v>
      </c>
      <c r="H54" s="89"/>
    </row>
    <row r="55" spans="1:9" s="85" customFormat="1" ht="25.5" customHeight="1">
      <c r="A55" s="18" t="s">
        <v>60</v>
      </c>
      <c r="B55" s="9">
        <v>13.27</v>
      </c>
      <c r="C55" s="9">
        <v>31.2</v>
      </c>
      <c r="D55" s="9">
        <v>0</v>
      </c>
      <c r="E55" s="9">
        <v>0</v>
      </c>
      <c r="F55" s="9">
        <v>0</v>
      </c>
      <c r="G55" s="87">
        <f t="shared" si="0"/>
        <v>44.47</v>
      </c>
      <c r="H55" s="92" t="s">
        <v>109</v>
      </c>
    </row>
    <row r="56" spans="1:9" s="85" customFormat="1" ht="25.5" customHeight="1">
      <c r="A56" s="18" t="s">
        <v>61</v>
      </c>
      <c r="B56" s="9">
        <v>13.27</v>
      </c>
      <c r="C56" s="9">
        <v>31.2</v>
      </c>
      <c r="D56" s="9">
        <v>61.6</v>
      </c>
      <c r="E56" s="9">
        <v>0</v>
      </c>
      <c r="F56" s="9">
        <v>0</v>
      </c>
      <c r="G56" s="87">
        <f t="shared" si="0"/>
        <v>106.07</v>
      </c>
      <c r="H56" s="92" t="s">
        <v>109</v>
      </c>
    </row>
    <row r="57" spans="1:9" s="91" customFormat="1" ht="25.5" customHeight="1">
      <c r="A57" s="18" t="s">
        <v>62</v>
      </c>
      <c r="B57" s="9">
        <v>54.92</v>
      </c>
      <c r="C57" s="9">
        <v>74</v>
      </c>
      <c r="D57" s="9">
        <v>88</v>
      </c>
      <c r="E57" s="9">
        <v>0</v>
      </c>
      <c r="F57" s="9">
        <v>0</v>
      </c>
      <c r="G57" s="87">
        <f>SUM(B57:F57)</f>
        <v>216.92000000000002</v>
      </c>
      <c r="H57" s="92" t="s">
        <v>109</v>
      </c>
    </row>
    <row r="58" spans="1:9" s="91" customFormat="1" ht="25.5" customHeight="1">
      <c r="A58" s="18" t="s">
        <v>63</v>
      </c>
      <c r="B58" s="9">
        <v>25.34</v>
      </c>
      <c r="C58" s="9">
        <v>31.2</v>
      </c>
      <c r="D58" s="9">
        <v>70.400000000000006</v>
      </c>
      <c r="E58" s="9">
        <v>0</v>
      </c>
      <c r="F58" s="9">
        <v>0</v>
      </c>
      <c r="G58" s="87">
        <f t="shared" ref="G58:G63" si="1">SUM(B58:F58)</f>
        <v>126.94</v>
      </c>
      <c r="H58" s="92"/>
    </row>
    <row r="59" spans="1:9" s="91" customFormat="1" ht="25.5" customHeight="1">
      <c r="A59" s="18" t="s">
        <v>64</v>
      </c>
      <c r="B59" s="9">
        <v>45.18</v>
      </c>
      <c r="C59" s="9">
        <v>31.2</v>
      </c>
      <c r="D59" s="9">
        <v>108.4</v>
      </c>
      <c r="E59" s="9">
        <v>0</v>
      </c>
      <c r="F59" s="9">
        <v>0</v>
      </c>
      <c r="G59" s="87">
        <f t="shared" si="1"/>
        <v>184.78</v>
      </c>
      <c r="H59" s="92" t="s">
        <v>109</v>
      </c>
    </row>
    <row r="60" spans="1:9" s="91" customFormat="1" ht="25.5" customHeight="1">
      <c r="A60" s="18" t="s">
        <v>65</v>
      </c>
      <c r="B60" s="9">
        <v>23.99</v>
      </c>
      <c r="C60" s="9">
        <v>31.2</v>
      </c>
      <c r="D60" s="9">
        <v>61.6</v>
      </c>
      <c r="E60" s="9">
        <v>0</v>
      </c>
      <c r="F60" s="9">
        <v>0</v>
      </c>
      <c r="G60" s="87">
        <f t="shared" si="1"/>
        <v>116.78999999999999</v>
      </c>
      <c r="H60" s="92" t="s">
        <v>109</v>
      </c>
    </row>
    <row r="61" spans="1:9" s="91" customFormat="1" ht="25.5" customHeight="1">
      <c r="A61" s="18" t="s">
        <v>66</v>
      </c>
      <c r="B61" s="9">
        <v>25.34</v>
      </c>
      <c r="C61" s="9">
        <v>31.2</v>
      </c>
      <c r="D61" s="9">
        <v>44</v>
      </c>
      <c r="E61" s="9">
        <v>0</v>
      </c>
      <c r="F61" s="9">
        <v>0</v>
      </c>
      <c r="G61" s="87">
        <f t="shared" si="1"/>
        <v>100.53999999999999</v>
      </c>
      <c r="H61" s="92" t="s">
        <v>109</v>
      </c>
    </row>
    <row r="62" spans="1:9" s="91" customFormat="1" ht="25.5" customHeight="1">
      <c r="A62" s="18" t="s">
        <v>67</v>
      </c>
      <c r="B62" s="9">
        <v>13.27</v>
      </c>
      <c r="C62" s="9">
        <v>31.2</v>
      </c>
      <c r="D62" s="9">
        <v>61.6</v>
      </c>
      <c r="E62" s="9">
        <v>0</v>
      </c>
      <c r="F62" s="9">
        <v>0</v>
      </c>
      <c r="G62" s="87">
        <f t="shared" si="1"/>
        <v>106.07</v>
      </c>
      <c r="H62" s="89" t="s">
        <v>543</v>
      </c>
    </row>
    <row r="63" spans="1:9" s="91" customFormat="1" ht="25.5" customHeight="1">
      <c r="A63" s="18" t="s">
        <v>68</v>
      </c>
      <c r="B63" s="9">
        <v>15.59</v>
      </c>
      <c r="C63" s="9">
        <v>31.2</v>
      </c>
      <c r="D63" s="9">
        <v>70.400000000000006</v>
      </c>
      <c r="E63" s="9">
        <v>0</v>
      </c>
      <c r="F63" s="9">
        <v>0</v>
      </c>
      <c r="G63" s="87">
        <f t="shared" si="1"/>
        <v>117.19</v>
      </c>
      <c r="H63" s="92" t="s">
        <v>109</v>
      </c>
    </row>
    <row r="64" spans="1:9" s="91" customFormat="1" ht="25.5" customHeight="1">
      <c r="A64" s="18" t="s">
        <v>69</v>
      </c>
      <c r="B64" s="9">
        <v>51.7</v>
      </c>
      <c r="C64" s="9">
        <v>51.7</v>
      </c>
      <c r="D64" s="9">
        <v>0</v>
      </c>
      <c r="E64" s="9">
        <f>0+48</f>
        <v>48</v>
      </c>
      <c r="F64" s="9">
        <v>0</v>
      </c>
      <c r="G64" s="87">
        <f>SUM(B64:F64)</f>
        <v>151.4</v>
      </c>
      <c r="H64" s="92" t="s">
        <v>109</v>
      </c>
    </row>
    <row r="65" spans="1:9" s="91" customFormat="1" ht="25.5" customHeight="1">
      <c r="A65" s="18" t="s">
        <v>70</v>
      </c>
      <c r="B65" s="9">
        <v>25.34</v>
      </c>
      <c r="C65" s="9">
        <v>31.2</v>
      </c>
      <c r="D65" s="9">
        <v>88</v>
      </c>
      <c r="E65" s="9">
        <f>172-48</f>
        <v>124</v>
      </c>
      <c r="F65" s="9">
        <v>0</v>
      </c>
      <c r="G65" s="87">
        <f t="shared" ref="G65:G79" si="2">SUM(B65:F65)</f>
        <v>268.53999999999996</v>
      </c>
      <c r="H65" s="197" t="s">
        <v>109</v>
      </c>
      <c r="I65" s="91" t="s">
        <v>96</v>
      </c>
    </row>
    <row r="66" spans="1:9" s="91" customFormat="1" ht="25.5" customHeight="1">
      <c r="A66" s="18" t="s">
        <v>71</v>
      </c>
      <c r="B66" s="9">
        <v>25.34</v>
      </c>
      <c r="C66" s="9">
        <v>31.2</v>
      </c>
      <c r="D66" s="9">
        <v>17.600000000000001</v>
      </c>
      <c r="E66" s="9">
        <v>90</v>
      </c>
      <c r="F66" s="9">
        <v>0</v>
      </c>
      <c r="G66" s="87">
        <f t="shared" si="2"/>
        <v>164.14</v>
      </c>
      <c r="H66" s="92" t="s">
        <v>109</v>
      </c>
    </row>
    <row r="67" spans="1:9" s="91" customFormat="1" ht="25.5" customHeight="1">
      <c r="A67" s="18" t="s">
        <v>72</v>
      </c>
      <c r="B67" s="9">
        <v>25.34</v>
      </c>
      <c r="C67" s="9">
        <v>31.2</v>
      </c>
      <c r="D67" s="9">
        <v>52.8</v>
      </c>
      <c r="E67" s="9">
        <v>80</v>
      </c>
      <c r="F67" s="9">
        <v>0</v>
      </c>
      <c r="G67" s="87">
        <f t="shared" si="2"/>
        <v>189.34</v>
      </c>
      <c r="H67" s="89"/>
    </row>
    <row r="68" spans="1:9" s="91" customFormat="1" ht="25.5" customHeight="1">
      <c r="A68" s="18" t="s">
        <v>73</v>
      </c>
      <c r="B68" s="9">
        <v>25.34</v>
      </c>
      <c r="C68" s="9">
        <v>31.2</v>
      </c>
      <c r="D68" s="9">
        <v>35.200000000000003</v>
      </c>
      <c r="E68" s="9">
        <v>56</v>
      </c>
      <c r="F68" s="9">
        <v>0</v>
      </c>
      <c r="G68" s="87">
        <f t="shared" si="2"/>
        <v>147.74</v>
      </c>
      <c r="H68" s="92" t="s">
        <v>109</v>
      </c>
    </row>
    <row r="69" spans="1:9" s="91" customFormat="1" ht="25.5" customHeight="1">
      <c r="A69" s="18" t="s">
        <v>74</v>
      </c>
      <c r="B69" s="9">
        <v>25.34</v>
      </c>
      <c r="C69" s="9">
        <v>31.2</v>
      </c>
      <c r="D69" s="9">
        <v>35.200000000000003</v>
      </c>
      <c r="E69" s="9">
        <v>76</v>
      </c>
      <c r="F69" s="9">
        <v>0</v>
      </c>
      <c r="G69" s="87">
        <f t="shared" si="2"/>
        <v>167.74</v>
      </c>
      <c r="H69" s="197" t="s">
        <v>109</v>
      </c>
    </row>
    <row r="70" spans="1:9" s="91" customFormat="1" ht="25.5" customHeight="1">
      <c r="A70" s="18" t="s">
        <v>75</v>
      </c>
      <c r="B70" s="9">
        <v>13.27</v>
      </c>
      <c r="C70" s="9">
        <v>31.2</v>
      </c>
      <c r="D70" s="9">
        <v>88</v>
      </c>
      <c r="E70" s="9">
        <v>0</v>
      </c>
      <c r="F70" s="9">
        <v>0</v>
      </c>
      <c r="G70" s="87">
        <f t="shared" si="2"/>
        <v>132.47</v>
      </c>
      <c r="H70" s="92" t="s">
        <v>109</v>
      </c>
    </row>
    <row r="71" spans="1:9" s="91" customFormat="1" ht="25.5" customHeight="1">
      <c r="A71" s="18" t="s">
        <v>76</v>
      </c>
      <c r="B71" s="9">
        <v>17.77</v>
      </c>
      <c r="C71" s="9">
        <v>31.2</v>
      </c>
      <c r="D71" s="9">
        <v>17.600000000000001</v>
      </c>
      <c r="E71" s="9">
        <v>0</v>
      </c>
      <c r="F71" s="9">
        <v>0</v>
      </c>
      <c r="G71" s="87">
        <f t="shared" si="2"/>
        <v>66.569999999999993</v>
      </c>
      <c r="H71" s="197" t="s">
        <v>109</v>
      </c>
    </row>
    <row r="72" spans="1:9" s="91" customFormat="1" ht="25.5" customHeight="1">
      <c r="A72" s="18" t="s">
        <v>77</v>
      </c>
      <c r="B72" s="9">
        <v>29.57</v>
      </c>
      <c r="C72" s="9">
        <v>42.8</v>
      </c>
      <c r="D72" s="9">
        <v>17.600000000000001</v>
      </c>
      <c r="E72" s="9">
        <v>28</v>
      </c>
      <c r="F72" s="9">
        <v>0</v>
      </c>
      <c r="G72" s="87">
        <f t="shared" si="2"/>
        <v>117.97</v>
      </c>
      <c r="H72" s="89"/>
    </row>
    <row r="73" spans="1:9" s="91" customFormat="1" ht="25.5" customHeight="1">
      <c r="A73" s="18" t="s">
        <v>78</v>
      </c>
      <c r="B73" s="9">
        <v>19.12</v>
      </c>
      <c r="C73" s="9">
        <v>31.2</v>
      </c>
      <c r="D73" s="9">
        <v>52.8</v>
      </c>
      <c r="E73" s="9">
        <v>110</v>
      </c>
      <c r="F73" s="9">
        <v>0</v>
      </c>
      <c r="G73" s="87">
        <f t="shared" si="2"/>
        <v>213.12</v>
      </c>
      <c r="H73" s="89"/>
    </row>
    <row r="74" spans="1:9" s="91" customFormat="1" ht="25.5" customHeight="1">
      <c r="A74" s="18" t="s">
        <v>79</v>
      </c>
      <c r="B74" s="9">
        <v>19.12</v>
      </c>
      <c r="C74" s="9">
        <v>31.2</v>
      </c>
      <c r="D74" s="9">
        <v>44</v>
      </c>
      <c r="E74" s="9">
        <v>70</v>
      </c>
      <c r="F74" s="9">
        <v>0</v>
      </c>
      <c r="G74" s="87">
        <f t="shared" si="2"/>
        <v>164.32</v>
      </c>
      <c r="H74" s="89"/>
    </row>
    <row r="75" spans="1:9" s="91" customFormat="1" ht="25.5" customHeight="1">
      <c r="A75" s="18" t="s">
        <v>80</v>
      </c>
      <c r="B75" s="9">
        <v>13.27</v>
      </c>
      <c r="C75" s="9">
        <v>31.2</v>
      </c>
      <c r="D75" s="9">
        <v>61.6</v>
      </c>
      <c r="E75" s="9">
        <v>160</v>
      </c>
      <c r="F75" s="9">
        <v>0</v>
      </c>
      <c r="G75" s="87">
        <f t="shared" si="2"/>
        <v>266.07</v>
      </c>
      <c r="H75" s="89"/>
    </row>
    <row r="76" spans="1:9" s="91" customFormat="1" ht="25.5" customHeight="1">
      <c r="A76" s="18" t="s">
        <v>81</v>
      </c>
      <c r="B76" s="9">
        <v>13.27</v>
      </c>
      <c r="C76" s="9">
        <v>31.2</v>
      </c>
      <c r="D76" s="9">
        <v>52.8</v>
      </c>
      <c r="E76" s="9">
        <v>36</v>
      </c>
      <c r="F76" s="9">
        <v>0</v>
      </c>
      <c r="G76" s="87">
        <f t="shared" si="2"/>
        <v>133.26999999999998</v>
      </c>
      <c r="H76" s="89" t="s">
        <v>544</v>
      </c>
    </row>
    <row r="77" spans="1:9" s="91" customFormat="1" ht="25.5" customHeight="1">
      <c r="A77" s="18" t="s">
        <v>82</v>
      </c>
      <c r="B77" s="9">
        <v>19.12</v>
      </c>
      <c r="C77" s="9">
        <v>31.2</v>
      </c>
      <c r="D77" s="9">
        <v>35.200000000000003</v>
      </c>
      <c r="E77" s="9">
        <v>16</v>
      </c>
      <c r="F77" s="9">
        <v>0</v>
      </c>
      <c r="G77" s="87">
        <f t="shared" si="2"/>
        <v>101.52000000000001</v>
      </c>
      <c r="H77" s="89"/>
    </row>
    <row r="78" spans="1:9" s="91" customFormat="1" ht="25.5" customHeight="1">
      <c r="A78" s="18" t="s">
        <v>83</v>
      </c>
      <c r="B78" s="9">
        <v>13.27</v>
      </c>
      <c r="C78" s="9">
        <v>31.2</v>
      </c>
      <c r="D78" s="9">
        <v>26.4</v>
      </c>
      <c r="E78" s="9">
        <v>14</v>
      </c>
      <c r="F78" s="9">
        <v>0</v>
      </c>
      <c r="G78" s="87">
        <f t="shared" si="2"/>
        <v>84.87</v>
      </c>
      <c r="H78" s="89"/>
    </row>
    <row r="79" spans="1:9" s="91" customFormat="1" ht="25.5" customHeight="1">
      <c r="A79" s="18" t="s">
        <v>84</v>
      </c>
      <c r="B79" s="9">
        <v>13.27</v>
      </c>
      <c r="C79" s="9">
        <v>31.2</v>
      </c>
      <c r="D79" s="9">
        <v>44</v>
      </c>
      <c r="E79" s="9">
        <v>40</v>
      </c>
      <c r="F79" s="9">
        <v>0</v>
      </c>
      <c r="G79" s="87">
        <f t="shared" si="2"/>
        <v>128.47</v>
      </c>
      <c r="H79" s="89"/>
    </row>
    <row r="80" spans="1:9" s="91" customFormat="1" ht="25.5" customHeight="1">
      <c r="A80" s="18" t="s">
        <v>85</v>
      </c>
      <c r="B80" s="9">
        <v>59.14</v>
      </c>
      <c r="C80" s="9">
        <v>74</v>
      </c>
      <c r="D80" s="9">
        <v>114.4</v>
      </c>
      <c r="E80" s="9">
        <v>0</v>
      </c>
      <c r="F80" s="9">
        <v>0</v>
      </c>
      <c r="G80" s="87">
        <f>SUM(B80:F80)</f>
        <v>247.54</v>
      </c>
      <c r="H80" s="89" t="s">
        <v>542</v>
      </c>
    </row>
    <row r="81" spans="1:8" s="91" customFormat="1" ht="25.5" customHeight="1">
      <c r="A81" s="18" t="s">
        <v>86</v>
      </c>
      <c r="B81" s="9">
        <v>25.34</v>
      </c>
      <c r="C81" s="9">
        <v>31.2</v>
      </c>
      <c r="D81" s="9">
        <v>44</v>
      </c>
      <c r="E81" s="9">
        <v>0</v>
      </c>
      <c r="F81" s="9">
        <v>0</v>
      </c>
      <c r="G81" s="87">
        <f>SUM(B81:F81)</f>
        <v>100.53999999999999</v>
      </c>
      <c r="H81" s="89" t="s">
        <v>543</v>
      </c>
    </row>
    <row r="82" spans="1:8" s="91" customFormat="1" ht="25.5" customHeight="1">
      <c r="A82" s="18" t="s">
        <v>87</v>
      </c>
      <c r="B82" s="9">
        <v>25.34</v>
      </c>
      <c r="C82" s="9">
        <v>31.2</v>
      </c>
      <c r="D82" s="9">
        <v>61.6</v>
      </c>
      <c r="E82" s="9">
        <v>0</v>
      </c>
      <c r="F82" s="9">
        <v>0</v>
      </c>
      <c r="G82" s="87">
        <f t="shared" ref="G82:G89" si="3">SUM(B82:F82)</f>
        <v>118.14</v>
      </c>
      <c r="H82" s="89" t="s">
        <v>543</v>
      </c>
    </row>
    <row r="83" spans="1:8" s="91" customFormat="1" ht="25.5" customHeight="1">
      <c r="A83" s="18" t="s">
        <v>88</v>
      </c>
      <c r="B83" s="9">
        <v>16.489999999999998</v>
      </c>
      <c r="C83" s="9">
        <v>31.2</v>
      </c>
      <c r="D83" s="9">
        <v>52.8</v>
      </c>
      <c r="E83" s="9">
        <v>0</v>
      </c>
      <c r="F83" s="9">
        <v>0</v>
      </c>
      <c r="G83" s="87">
        <f t="shared" si="3"/>
        <v>100.49</v>
      </c>
      <c r="H83" s="89" t="s">
        <v>546</v>
      </c>
    </row>
    <row r="84" spans="1:8" s="91" customFormat="1" ht="25.5" customHeight="1">
      <c r="A84" s="18" t="s">
        <v>89</v>
      </c>
      <c r="B84" s="9">
        <v>25.34</v>
      </c>
      <c r="C84" s="9">
        <v>31.2</v>
      </c>
      <c r="D84" s="9">
        <v>79.2</v>
      </c>
      <c r="E84" s="9">
        <v>0</v>
      </c>
      <c r="F84" s="9">
        <v>0</v>
      </c>
      <c r="G84" s="87">
        <f t="shared" si="3"/>
        <v>135.74</v>
      </c>
      <c r="H84" s="89" t="s">
        <v>543</v>
      </c>
    </row>
    <row r="85" spans="1:8" s="91" customFormat="1" ht="25.5" customHeight="1">
      <c r="A85" s="18" t="s">
        <v>90</v>
      </c>
      <c r="B85" s="9">
        <v>13.27</v>
      </c>
      <c r="C85" s="9">
        <v>31.2</v>
      </c>
      <c r="D85" s="9">
        <v>96.8</v>
      </c>
      <c r="E85" s="9">
        <v>0</v>
      </c>
      <c r="F85" s="9">
        <v>0</v>
      </c>
      <c r="G85" s="87">
        <f t="shared" si="3"/>
        <v>141.26999999999998</v>
      </c>
      <c r="H85" s="89" t="s">
        <v>543</v>
      </c>
    </row>
    <row r="86" spans="1:8" s="91" customFormat="1" ht="25.5" customHeight="1">
      <c r="A86" s="18" t="s">
        <v>91</v>
      </c>
      <c r="B86" s="9">
        <v>11.92</v>
      </c>
      <c r="C86" s="9">
        <v>31.2</v>
      </c>
      <c r="D86" s="9">
        <v>44</v>
      </c>
      <c r="E86" s="9">
        <v>0</v>
      </c>
      <c r="F86" s="9">
        <v>0</v>
      </c>
      <c r="G86" s="87">
        <f t="shared" si="3"/>
        <v>87.12</v>
      </c>
      <c r="H86" s="89"/>
    </row>
    <row r="87" spans="1:8" s="91" customFormat="1" ht="25.5" customHeight="1">
      <c r="A87" s="18" t="s">
        <v>92</v>
      </c>
      <c r="B87" s="9">
        <v>23.99</v>
      </c>
      <c r="C87" s="9">
        <v>31.2</v>
      </c>
      <c r="D87" s="9">
        <v>35.200000000000003</v>
      </c>
      <c r="E87" s="9">
        <v>0</v>
      </c>
      <c r="F87" s="9">
        <v>0</v>
      </c>
      <c r="G87" s="87">
        <f t="shared" si="3"/>
        <v>90.39</v>
      </c>
      <c r="H87" s="197" t="s">
        <v>109</v>
      </c>
    </row>
    <row r="88" spans="1:8" s="91" customFormat="1" ht="25.5" customHeight="1">
      <c r="A88" s="18" t="s">
        <v>93</v>
      </c>
      <c r="B88" s="9">
        <v>0</v>
      </c>
      <c r="C88" s="9">
        <v>0</v>
      </c>
      <c r="D88" s="9">
        <v>29.2</v>
      </c>
      <c r="E88" s="9">
        <v>0</v>
      </c>
      <c r="F88" s="9">
        <v>0</v>
      </c>
      <c r="G88" s="87">
        <f t="shared" si="3"/>
        <v>29.2</v>
      </c>
      <c r="H88" s="197" t="s">
        <v>109</v>
      </c>
    </row>
    <row r="89" spans="1:8" s="91" customFormat="1" ht="25.5" customHeight="1">
      <c r="A89" s="18" t="s">
        <v>94</v>
      </c>
      <c r="B89" s="9">
        <v>29.57</v>
      </c>
      <c r="C89" s="9">
        <v>31.2</v>
      </c>
      <c r="D89" s="9">
        <v>0</v>
      </c>
      <c r="E89" s="9">
        <v>0</v>
      </c>
      <c r="F89" s="9">
        <v>0</v>
      </c>
      <c r="G89" s="87">
        <f t="shared" si="3"/>
        <v>60.769999999999996</v>
      </c>
      <c r="H89" s="197" t="s">
        <v>109</v>
      </c>
    </row>
    <row r="90" spans="1:8" s="94" customFormat="1" ht="12">
      <c r="A90" s="89"/>
      <c r="B90" s="69"/>
      <c r="C90" s="69"/>
      <c r="D90" s="69"/>
      <c r="E90" s="69"/>
      <c r="F90" s="69"/>
      <c r="G90" s="93"/>
      <c r="H90" s="89"/>
    </row>
    <row r="91" spans="1:8" s="97" customFormat="1" ht="12">
      <c r="A91" s="95"/>
      <c r="B91" s="70"/>
      <c r="C91" s="70"/>
      <c r="D91" s="70"/>
      <c r="E91" s="70"/>
      <c r="F91" s="70"/>
      <c r="G91" s="96"/>
      <c r="H91" s="95"/>
    </row>
  </sheetData>
  <autoFilter ref="A6:I89"/>
  <mergeCells count="5">
    <mergeCell ref="A2:G2"/>
    <mergeCell ref="A4:A5"/>
    <mergeCell ref="B4:F4"/>
    <mergeCell ref="G4:G5"/>
    <mergeCell ref="H4:H5"/>
  </mergeCells>
  <phoneticPr fontId="7" type="noConversion"/>
  <pageMargins left="0.55118110236220474" right="0.35433070866141736" top="0.43307086614173229" bottom="0.39370078740157483" header="0.35433070866141736" footer="0.23622047244094491"/>
  <pageSetup paperSize="9" scale="95"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zoomScale="90" zoomScaleNormal="90" workbookViewId="0">
      <pane xSplit="1" ySplit="6" topLeftCell="M7" activePane="bottomRight" state="frozen"/>
      <selection pane="topRight" activeCell="B1" sqref="B1"/>
      <selection pane="bottomLeft" activeCell="A7" sqref="A7"/>
      <selection pane="bottomRight" activeCell="I17" sqref="I17"/>
    </sheetView>
  </sheetViews>
  <sheetFormatPr defaultRowHeight="13.5"/>
  <cols>
    <col min="1" max="1" width="30.625" style="14" customWidth="1"/>
    <col min="2" max="2" width="19" style="1" customWidth="1"/>
    <col min="3" max="3" width="13.875" style="112" bestFit="1" customWidth="1"/>
    <col min="4" max="4" width="12.5" style="112" customWidth="1"/>
    <col min="5" max="5" width="18.375" style="1" bestFit="1" customWidth="1"/>
    <col min="6" max="6" width="16.875" style="1" customWidth="1"/>
    <col min="7" max="7" width="12.5" style="1" bestFit="1" customWidth="1"/>
    <col min="8" max="8" width="12.5" style="124" customWidth="1"/>
    <col min="9" max="9" width="15" style="111" bestFit="1" customWidth="1"/>
    <col min="10" max="12" width="18.875" style="1" customWidth="1"/>
    <col min="13" max="13" width="14.75" style="1" customWidth="1"/>
    <col min="14" max="14" width="11.875" style="19" customWidth="1"/>
    <col min="15" max="15" width="12" style="15" customWidth="1"/>
    <col min="16" max="18" width="18.875" style="1" customWidth="1"/>
    <col min="19" max="20" width="12.5" style="1" bestFit="1" customWidth="1"/>
    <col min="21" max="21" width="9.75" style="1" customWidth="1"/>
    <col min="22" max="22" width="15.5" style="2" bestFit="1" customWidth="1"/>
    <col min="23" max="23" width="15.5" style="2" customWidth="1"/>
    <col min="24" max="24" width="16.375" style="3" customWidth="1"/>
    <col min="25" max="25" width="11.875" style="3" bestFit="1" customWidth="1"/>
    <col min="26" max="16384" width="9" style="3"/>
  </cols>
  <sheetData>
    <row r="1" spans="1:25">
      <c r="A1" s="123" t="s">
        <v>0</v>
      </c>
      <c r="B1" s="124"/>
      <c r="C1" s="169"/>
      <c r="D1" s="169"/>
      <c r="E1" s="124"/>
      <c r="F1" s="124"/>
      <c r="G1" s="124"/>
      <c r="I1" s="164"/>
      <c r="J1" s="124"/>
      <c r="K1" s="124"/>
      <c r="L1" s="124"/>
      <c r="M1" s="124"/>
      <c r="N1" s="148"/>
      <c r="O1" s="143"/>
      <c r="P1" s="124"/>
      <c r="Q1" s="124"/>
      <c r="R1" s="124"/>
      <c r="S1" s="124"/>
      <c r="T1" s="124"/>
      <c r="U1" s="124"/>
      <c r="V1" s="125"/>
    </row>
    <row r="2" spans="1:25" s="4" customFormat="1" ht="25.5">
      <c r="A2" s="281" t="s">
        <v>433</v>
      </c>
      <c r="B2" s="281"/>
      <c r="C2" s="281"/>
      <c r="D2" s="281"/>
      <c r="E2" s="281"/>
      <c r="F2" s="281"/>
      <c r="G2" s="281"/>
      <c r="H2" s="281"/>
      <c r="I2" s="281"/>
      <c r="J2" s="281"/>
      <c r="K2" s="281"/>
      <c r="L2" s="281"/>
      <c r="M2" s="281"/>
      <c r="N2" s="281"/>
      <c r="O2" s="281"/>
      <c r="P2" s="281"/>
      <c r="Q2" s="281"/>
      <c r="R2" s="281"/>
      <c r="S2" s="281"/>
      <c r="T2" s="281"/>
      <c r="U2" s="281"/>
      <c r="V2" s="281"/>
      <c r="W2" s="72"/>
    </row>
    <row r="3" spans="1:25" s="6" customFormat="1" ht="14.25">
      <c r="A3" s="126"/>
      <c r="B3" s="127"/>
      <c r="C3" s="206"/>
      <c r="D3" s="170">
        <f>D6+L6</f>
        <v>114.59999999999991</v>
      </c>
      <c r="E3" s="127"/>
      <c r="F3" s="127"/>
      <c r="G3" s="205">
        <f>F6-G6</f>
        <v>5.5600000000004002</v>
      </c>
      <c r="H3" s="205"/>
      <c r="I3" s="165"/>
      <c r="J3" s="127"/>
      <c r="K3" s="127"/>
      <c r="L3" s="127"/>
      <c r="M3" s="127"/>
      <c r="N3" s="149"/>
      <c r="O3" s="144"/>
      <c r="P3" s="127"/>
      <c r="Q3" s="127"/>
      <c r="R3" s="127"/>
      <c r="S3" s="127"/>
      <c r="T3" s="127"/>
      <c r="U3" s="127"/>
      <c r="V3" s="128" t="s">
        <v>2</v>
      </c>
      <c r="W3" s="5"/>
    </row>
    <row r="4" spans="1:25" s="7" customFormat="1" ht="14.25">
      <c r="A4" s="282" t="s">
        <v>3</v>
      </c>
      <c r="B4" s="284" t="s">
        <v>4</v>
      </c>
      <c r="C4" s="285"/>
      <c r="D4" s="285"/>
      <c r="E4" s="285"/>
      <c r="F4" s="285"/>
      <c r="G4" s="285"/>
      <c r="H4" s="285"/>
      <c r="I4" s="285"/>
      <c r="J4" s="285"/>
      <c r="K4" s="285"/>
      <c r="L4" s="285"/>
      <c r="M4" s="285"/>
      <c r="N4" s="285"/>
      <c r="O4" s="285"/>
      <c r="P4" s="285"/>
      <c r="Q4" s="285"/>
      <c r="R4" s="285"/>
      <c r="S4" s="285"/>
      <c r="T4" s="142"/>
      <c r="U4" s="142"/>
      <c r="V4" s="282" t="s">
        <v>5</v>
      </c>
      <c r="W4" s="286" t="s">
        <v>329</v>
      </c>
      <c r="X4" s="282" t="s">
        <v>99</v>
      </c>
    </row>
    <row r="5" spans="1:25" s="7" customFormat="1" ht="24">
      <c r="A5" s="283"/>
      <c r="B5" s="129" t="s">
        <v>6</v>
      </c>
      <c r="C5" s="171" t="s">
        <v>301</v>
      </c>
      <c r="D5" s="171"/>
      <c r="E5" s="129" t="s">
        <v>98</v>
      </c>
      <c r="F5" s="129" t="s">
        <v>7</v>
      </c>
      <c r="G5" s="160" t="s">
        <v>329</v>
      </c>
      <c r="H5" s="160"/>
      <c r="I5" s="150" t="s">
        <v>97</v>
      </c>
      <c r="J5" s="129" t="s">
        <v>8</v>
      </c>
      <c r="K5" s="160" t="s">
        <v>330</v>
      </c>
      <c r="L5" s="160"/>
      <c r="M5" s="160"/>
      <c r="N5" s="150" t="s">
        <v>97</v>
      </c>
      <c r="O5" s="145" t="s">
        <v>100</v>
      </c>
      <c r="P5" s="129" t="s">
        <v>9</v>
      </c>
      <c r="Q5" s="129" t="s">
        <v>329</v>
      </c>
      <c r="R5" s="129" t="s">
        <v>97</v>
      </c>
      <c r="S5" s="129" t="s">
        <v>10</v>
      </c>
      <c r="T5" s="160" t="s">
        <v>330</v>
      </c>
      <c r="U5" s="129" t="s">
        <v>97</v>
      </c>
      <c r="V5" s="283"/>
      <c r="W5" s="283"/>
      <c r="X5" s="283"/>
    </row>
    <row r="6" spans="1:25" s="110" customFormat="1" ht="14.25">
      <c r="A6" s="150" t="s">
        <v>11</v>
      </c>
      <c r="B6" s="151">
        <f>SUM(B7:B89)</f>
        <v>2708.9999999999995</v>
      </c>
      <c r="C6" s="161">
        <f>SUM(C7:C89)</f>
        <v>2678.16</v>
      </c>
      <c r="D6" s="161">
        <f>B6-C6</f>
        <v>30.839999999999691</v>
      </c>
      <c r="E6" s="151">
        <f t="shared" ref="E6:U6" si="0">SUM(E7:E89)</f>
        <v>2121.5099999999989</v>
      </c>
      <c r="F6" s="168">
        <f t="shared" si="0"/>
        <v>3157.9999999999964</v>
      </c>
      <c r="G6" s="168">
        <f t="shared" si="0"/>
        <v>3152.439999999996</v>
      </c>
      <c r="H6" s="168"/>
      <c r="I6" s="163">
        <f t="shared" si="0"/>
        <v>2171.3500000000013</v>
      </c>
      <c r="J6" s="151">
        <f t="shared" si="0"/>
        <v>3186.9999999999995</v>
      </c>
      <c r="K6" s="151">
        <f t="shared" si="0"/>
        <v>3108.8</v>
      </c>
      <c r="L6" s="151">
        <f t="shared" ref="L6:L37" si="1">F6+J6-G6-K6</f>
        <v>83.760000000000218</v>
      </c>
      <c r="M6" s="151">
        <f>F6+J6</f>
        <v>6344.9999999999964</v>
      </c>
      <c r="N6" s="151">
        <f t="shared" si="0"/>
        <v>2171.04</v>
      </c>
      <c r="O6" s="162">
        <f t="shared" si="0"/>
        <v>4342.3899999999976</v>
      </c>
      <c r="P6" s="151">
        <f t="shared" si="0"/>
        <v>948</v>
      </c>
      <c r="Q6" s="151">
        <f t="shared" si="0"/>
        <v>948</v>
      </c>
      <c r="R6" s="151">
        <f t="shared" si="0"/>
        <v>759.75</v>
      </c>
      <c r="S6" s="151">
        <f t="shared" si="0"/>
        <v>1361</v>
      </c>
      <c r="T6" s="151">
        <f t="shared" si="0"/>
        <v>1361</v>
      </c>
      <c r="U6" s="151">
        <f t="shared" si="0"/>
        <v>878.95999999999992</v>
      </c>
      <c r="V6" s="163">
        <f t="shared" ref="V6:V37" si="2">B6+F6+J6+P6+S6</f>
        <v>11362.999999999996</v>
      </c>
      <c r="W6" s="109">
        <f t="shared" ref="W6:W37" si="3">C6+G6+K6+Q6+T6</f>
        <v>11248.399999999996</v>
      </c>
      <c r="X6" s="109">
        <f t="shared" ref="X6:X37" si="4">E6+I6+N6+R6+U6</f>
        <v>8102.6100000000006</v>
      </c>
    </row>
    <row r="7" spans="1:25" s="17" customFormat="1" ht="27.95" customHeight="1">
      <c r="A7" s="140" t="s">
        <v>12</v>
      </c>
      <c r="B7" s="141">
        <v>695.24</v>
      </c>
      <c r="C7" s="176">
        <v>695.24</v>
      </c>
      <c r="D7" s="161">
        <f t="shared" ref="D7:D70" si="5">B7-C7</f>
        <v>0</v>
      </c>
      <c r="E7" s="179">
        <v>548.97</v>
      </c>
      <c r="F7" s="141">
        <v>242.7</v>
      </c>
      <c r="G7" s="141">
        <v>242.7</v>
      </c>
      <c r="H7" s="191">
        <f>G7-F7</f>
        <v>0</v>
      </c>
      <c r="I7" s="189">
        <v>85.85</v>
      </c>
      <c r="J7" s="141">
        <v>11</v>
      </c>
      <c r="K7" s="141">
        <v>11</v>
      </c>
      <c r="L7" s="151">
        <f t="shared" si="1"/>
        <v>0</v>
      </c>
      <c r="M7" s="151">
        <f t="shared" ref="M7:M70" si="6">F7+J7</f>
        <v>253.7</v>
      </c>
      <c r="N7" s="193"/>
      <c r="O7" s="141">
        <f t="shared" ref="O7:O38" si="7">I7+N7</f>
        <v>85.85</v>
      </c>
      <c r="P7" s="141">
        <v>0</v>
      </c>
      <c r="Q7" s="141"/>
      <c r="R7" s="141"/>
      <c r="S7" s="141">
        <v>0</v>
      </c>
      <c r="T7" s="141">
        <v>0</v>
      </c>
      <c r="U7" s="141"/>
      <c r="V7" s="130">
        <f t="shared" si="2"/>
        <v>948.94</v>
      </c>
      <c r="W7" s="109">
        <f t="shared" si="3"/>
        <v>948.94</v>
      </c>
      <c r="X7" s="109">
        <f t="shared" si="4"/>
        <v>634.82000000000005</v>
      </c>
    </row>
    <row r="8" spans="1:25" s="17" customFormat="1" ht="27.95" customHeight="1">
      <c r="A8" s="140" t="s">
        <v>13</v>
      </c>
      <c r="B8" s="154">
        <v>11.92</v>
      </c>
      <c r="C8" s="176">
        <v>11.92</v>
      </c>
      <c r="D8" s="161">
        <f t="shared" si="5"/>
        <v>0</v>
      </c>
      <c r="E8" s="179">
        <v>11.92</v>
      </c>
      <c r="F8" s="141">
        <v>31.2</v>
      </c>
      <c r="G8" s="141">
        <v>31.2</v>
      </c>
      <c r="H8" s="191">
        <f t="shared" ref="H8:H71" si="8">G8-F8</f>
        <v>0</v>
      </c>
      <c r="I8" s="189">
        <v>28.65</v>
      </c>
      <c r="J8" s="141">
        <v>0</v>
      </c>
      <c r="K8" s="141">
        <v>0</v>
      </c>
      <c r="L8" s="151">
        <f t="shared" si="1"/>
        <v>0</v>
      </c>
      <c r="M8" s="151">
        <f t="shared" si="6"/>
        <v>31.2</v>
      </c>
      <c r="N8" s="193"/>
      <c r="O8" s="141">
        <f t="shared" si="7"/>
        <v>28.65</v>
      </c>
      <c r="P8" s="141">
        <v>0</v>
      </c>
      <c r="Q8" s="141"/>
      <c r="R8" s="141"/>
      <c r="S8" s="141">
        <v>0</v>
      </c>
      <c r="T8" s="141">
        <v>0</v>
      </c>
      <c r="U8" s="141"/>
      <c r="V8" s="158">
        <f t="shared" si="2"/>
        <v>43.12</v>
      </c>
      <c r="W8" s="109">
        <f t="shared" si="3"/>
        <v>43.12</v>
      </c>
      <c r="X8" s="109">
        <f t="shared" si="4"/>
        <v>40.57</v>
      </c>
    </row>
    <row r="9" spans="1:25" s="17" customFormat="1" ht="27.95" customHeight="1">
      <c r="A9" s="140" t="s">
        <v>14</v>
      </c>
      <c r="B9" s="141">
        <v>23.35</v>
      </c>
      <c r="C9" s="176">
        <v>23.35</v>
      </c>
      <c r="D9" s="161">
        <f t="shared" si="5"/>
        <v>0</v>
      </c>
      <c r="E9" s="179">
        <v>19.34</v>
      </c>
      <c r="F9" s="141">
        <v>31.2</v>
      </c>
      <c r="G9" s="141">
        <v>31.2</v>
      </c>
      <c r="H9" s="191">
        <f t="shared" si="8"/>
        <v>0</v>
      </c>
      <c r="I9" s="189">
        <v>29.1</v>
      </c>
      <c r="J9" s="141">
        <v>46.8</v>
      </c>
      <c r="K9" s="141">
        <v>46.8</v>
      </c>
      <c r="L9" s="151">
        <f t="shared" si="1"/>
        <v>0</v>
      </c>
      <c r="M9" s="151">
        <f t="shared" si="6"/>
        <v>78</v>
      </c>
      <c r="N9" s="193"/>
      <c r="O9" s="141">
        <f t="shared" si="7"/>
        <v>29.1</v>
      </c>
      <c r="P9" s="141">
        <v>0</v>
      </c>
      <c r="Q9" s="141"/>
      <c r="R9" s="141"/>
      <c r="S9" s="141">
        <v>0</v>
      </c>
      <c r="T9" s="141">
        <v>0</v>
      </c>
      <c r="U9" s="141"/>
      <c r="V9" s="130">
        <f t="shared" si="2"/>
        <v>101.35</v>
      </c>
      <c r="W9" s="109">
        <f t="shared" si="3"/>
        <v>101.35</v>
      </c>
      <c r="X9" s="109">
        <f t="shared" si="4"/>
        <v>48.44</v>
      </c>
    </row>
    <row r="10" spans="1:25" s="17" customFormat="1" ht="27.95" customHeight="1">
      <c r="A10" s="194" t="s">
        <v>529</v>
      </c>
      <c r="B10" s="191">
        <v>25.34</v>
      </c>
      <c r="C10" s="193"/>
      <c r="D10" s="199">
        <f t="shared" si="5"/>
        <v>25.34</v>
      </c>
      <c r="E10" s="191"/>
      <c r="F10" s="191">
        <v>31.2</v>
      </c>
      <c r="G10" s="191"/>
      <c r="H10" s="191">
        <f t="shared" si="8"/>
        <v>-31.2</v>
      </c>
      <c r="I10" s="189"/>
      <c r="J10" s="191">
        <v>8.8000000000000007</v>
      </c>
      <c r="K10" s="191"/>
      <c r="L10" s="199">
        <f t="shared" si="1"/>
        <v>40</v>
      </c>
      <c r="M10" s="199">
        <f t="shared" si="6"/>
        <v>40</v>
      </c>
      <c r="N10" s="193"/>
      <c r="O10" s="191">
        <f t="shared" si="7"/>
        <v>0</v>
      </c>
      <c r="P10" s="191">
        <v>0</v>
      </c>
      <c r="Q10" s="191"/>
      <c r="R10" s="191"/>
      <c r="S10" s="191">
        <v>0</v>
      </c>
      <c r="T10" s="191">
        <v>0</v>
      </c>
      <c r="U10" s="191"/>
      <c r="V10" s="198">
        <f t="shared" si="2"/>
        <v>65.34</v>
      </c>
      <c r="W10" s="201">
        <f t="shared" si="3"/>
        <v>0</v>
      </c>
      <c r="X10" s="201">
        <f t="shared" si="4"/>
        <v>0</v>
      </c>
    </row>
    <row r="11" spans="1:25" s="17" customFormat="1" ht="27.95" customHeight="1">
      <c r="A11" s="140" t="s">
        <v>16</v>
      </c>
      <c r="B11" s="141">
        <v>25.34</v>
      </c>
      <c r="C11" s="176">
        <v>25.34</v>
      </c>
      <c r="D11" s="161">
        <f t="shared" si="5"/>
        <v>0</v>
      </c>
      <c r="E11" s="179">
        <v>13.7</v>
      </c>
      <c r="F11" s="141">
        <v>31.2</v>
      </c>
      <c r="G11" s="141">
        <v>31.2</v>
      </c>
      <c r="H11" s="191">
        <f t="shared" si="8"/>
        <v>0</v>
      </c>
      <c r="I11" s="189">
        <v>30.15</v>
      </c>
      <c r="J11" s="141">
        <v>26.4</v>
      </c>
      <c r="K11" s="141">
        <v>26.4</v>
      </c>
      <c r="L11" s="151">
        <f t="shared" si="1"/>
        <v>0</v>
      </c>
      <c r="M11" s="151">
        <f t="shared" si="6"/>
        <v>57.599999999999994</v>
      </c>
      <c r="N11" s="193"/>
      <c r="O11" s="141">
        <f t="shared" si="7"/>
        <v>30.15</v>
      </c>
      <c r="P11" s="141">
        <v>0</v>
      </c>
      <c r="Q11" s="141"/>
      <c r="R11" s="141"/>
      <c r="S11" s="141">
        <v>0</v>
      </c>
      <c r="T11" s="141">
        <v>0</v>
      </c>
      <c r="U11" s="141"/>
      <c r="V11" s="130">
        <f t="shared" si="2"/>
        <v>82.94</v>
      </c>
      <c r="W11" s="109">
        <f t="shared" si="3"/>
        <v>82.94</v>
      </c>
      <c r="X11" s="109">
        <f t="shared" si="4"/>
        <v>43.849999999999994</v>
      </c>
    </row>
    <row r="12" spans="1:25" s="16" customFormat="1" ht="27.95" customHeight="1">
      <c r="A12" s="140" t="s">
        <v>17</v>
      </c>
      <c r="B12" s="141">
        <v>54.92</v>
      </c>
      <c r="C12" s="176">
        <v>54.92</v>
      </c>
      <c r="D12" s="161">
        <f t="shared" si="5"/>
        <v>0</v>
      </c>
      <c r="E12" s="204">
        <v>54.92</v>
      </c>
      <c r="F12" s="141">
        <v>74</v>
      </c>
      <c r="G12" s="141">
        <v>74</v>
      </c>
      <c r="H12" s="191">
        <f t="shared" si="8"/>
        <v>0</v>
      </c>
      <c r="I12" s="191">
        <v>74</v>
      </c>
      <c r="J12" s="141">
        <v>35.200000000000003</v>
      </c>
      <c r="K12" s="141">
        <v>17.600000000000001</v>
      </c>
      <c r="L12" s="151">
        <f t="shared" si="1"/>
        <v>17.600000000000001</v>
      </c>
      <c r="M12" s="151">
        <f t="shared" si="6"/>
        <v>109.2</v>
      </c>
      <c r="N12" s="193">
        <v>17.600000000000001</v>
      </c>
      <c r="O12" s="141">
        <f t="shared" si="7"/>
        <v>91.6</v>
      </c>
      <c r="P12" s="141">
        <v>0</v>
      </c>
      <c r="Q12" s="141"/>
      <c r="R12" s="141"/>
      <c r="S12" s="141">
        <v>0</v>
      </c>
      <c r="T12" s="141">
        <v>0</v>
      </c>
      <c r="U12" s="141"/>
      <c r="V12" s="158">
        <f t="shared" si="2"/>
        <v>164.12</v>
      </c>
      <c r="W12" s="109">
        <f t="shared" si="3"/>
        <v>146.52000000000001</v>
      </c>
      <c r="X12" s="109">
        <f t="shared" si="4"/>
        <v>146.52000000000001</v>
      </c>
    </row>
    <row r="13" spans="1:25" s="16" customFormat="1" ht="27.95" customHeight="1">
      <c r="A13" s="140" t="s">
        <v>18</v>
      </c>
      <c r="B13" s="141">
        <v>29.57</v>
      </c>
      <c r="C13" s="176">
        <v>29.57</v>
      </c>
      <c r="D13" s="161">
        <f t="shared" si="5"/>
        <v>0</v>
      </c>
      <c r="E13" s="179">
        <v>29.57</v>
      </c>
      <c r="F13" s="141">
        <v>31.2</v>
      </c>
      <c r="G13" s="141">
        <v>31.2</v>
      </c>
      <c r="H13" s="191">
        <f t="shared" si="8"/>
        <v>0</v>
      </c>
      <c r="I13" s="189">
        <v>31.2</v>
      </c>
      <c r="J13" s="141">
        <v>117.2</v>
      </c>
      <c r="K13" s="141">
        <v>117.2</v>
      </c>
      <c r="L13" s="151">
        <f t="shared" si="1"/>
        <v>0</v>
      </c>
      <c r="M13" s="151">
        <f t="shared" si="6"/>
        <v>148.4</v>
      </c>
      <c r="N13" s="193">
        <v>117.2</v>
      </c>
      <c r="O13" s="141">
        <f t="shared" si="7"/>
        <v>148.4</v>
      </c>
      <c r="P13" s="141">
        <v>0</v>
      </c>
      <c r="Q13" s="141"/>
      <c r="R13" s="141"/>
      <c r="S13" s="141">
        <v>0</v>
      </c>
      <c r="T13" s="141">
        <v>0</v>
      </c>
      <c r="U13" s="141"/>
      <c r="V13" s="130">
        <f t="shared" si="2"/>
        <v>177.97</v>
      </c>
      <c r="W13" s="109">
        <f t="shared" si="3"/>
        <v>177.97</v>
      </c>
      <c r="X13" s="109">
        <f t="shared" si="4"/>
        <v>177.97</v>
      </c>
    </row>
    <row r="14" spans="1:25" s="180" customFormat="1" ht="27.95" customHeight="1">
      <c r="A14" s="178" t="s">
        <v>477</v>
      </c>
      <c r="B14" s="179">
        <v>13.43</v>
      </c>
      <c r="C14" s="181">
        <v>13.43</v>
      </c>
      <c r="D14" s="183">
        <f t="shared" si="5"/>
        <v>0</v>
      </c>
      <c r="E14" s="179"/>
      <c r="F14" s="179">
        <v>31.2</v>
      </c>
      <c r="G14" s="179">
        <v>31.2</v>
      </c>
      <c r="H14" s="191">
        <f t="shared" si="8"/>
        <v>0</v>
      </c>
      <c r="I14" s="189"/>
      <c r="J14" s="179">
        <v>26.4</v>
      </c>
      <c r="K14" s="179">
        <v>26.4</v>
      </c>
      <c r="L14" s="183">
        <f t="shared" si="1"/>
        <v>0</v>
      </c>
      <c r="M14" s="183">
        <f t="shared" si="6"/>
        <v>57.599999999999994</v>
      </c>
      <c r="N14" s="191">
        <v>26.4</v>
      </c>
      <c r="O14" s="179">
        <f t="shared" si="7"/>
        <v>26.4</v>
      </c>
      <c r="P14" s="179">
        <v>0</v>
      </c>
      <c r="Q14" s="179"/>
      <c r="R14" s="179"/>
      <c r="S14" s="179">
        <v>0</v>
      </c>
      <c r="T14" s="179">
        <v>0</v>
      </c>
      <c r="U14" s="179"/>
      <c r="V14" s="182">
        <f t="shared" si="2"/>
        <v>71.03</v>
      </c>
      <c r="W14" s="185">
        <f t="shared" si="3"/>
        <v>71.03</v>
      </c>
      <c r="X14" s="185">
        <f t="shared" si="4"/>
        <v>26.4</v>
      </c>
    </row>
    <row r="15" spans="1:25" s="16" customFormat="1" ht="27.95" customHeight="1">
      <c r="A15" s="140" t="s">
        <v>20</v>
      </c>
      <c r="B15" s="141">
        <v>49.33</v>
      </c>
      <c r="C15" s="176">
        <v>49.33</v>
      </c>
      <c r="D15" s="161">
        <f t="shared" si="5"/>
        <v>0</v>
      </c>
      <c r="E15" s="179">
        <v>46.04</v>
      </c>
      <c r="F15" s="141">
        <v>62.4</v>
      </c>
      <c r="G15" s="141">
        <v>62.4</v>
      </c>
      <c r="H15" s="191">
        <f t="shared" si="8"/>
        <v>0</v>
      </c>
      <c r="I15" s="189"/>
      <c r="J15" s="141">
        <v>96.8</v>
      </c>
      <c r="K15" s="141">
        <v>96.8</v>
      </c>
      <c r="L15" s="151">
        <f t="shared" si="1"/>
        <v>0</v>
      </c>
      <c r="M15" s="151">
        <f t="shared" si="6"/>
        <v>159.19999999999999</v>
      </c>
      <c r="N15" s="193">
        <v>158.86000000000001</v>
      </c>
      <c r="O15" s="141">
        <f t="shared" si="7"/>
        <v>158.86000000000001</v>
      </c>
      <c r="P15" s="141">
        <v>0</v>
      </c>
      <c r="Q15" s="141"/>
      <c r="R15" s="141"/>
      <c r="S15" s="141">
        <v>0</v>
      </c>
      <c r="T15" s="141">
        <v>0</v>
      </c>
      <c r="U15" s="141"/>
      <c r="V15" s="130">
        <f t="shared" si="2"/>
        <v>208.52999999999997</v>
      </c>
      <c r="W15" s="109">
        <f t="shared" si="3"/>
        <v>208.52999999999997</v>
      </c>
      <c r="X15" s="109">
        <f t="shared" si="4"/>
        <v>204.9</v>
      </c>
    </row>
    <row r="16" spans="1:25" s="16" customFormat="1" ht="27.95" customHeight="1">
      <c r="A16" s="140" t="s">
        <v>21</v>
      </c>
      <c r="B16" s="141">
        <v>48.01</v>
      </c>
      <c r="C16" s="177">
        <v>38.72</v>
      </c>
      <c r="D16" s="161">
        <f t="shared" si="5"/>
        <v>9.2899999999999991</v>
      </c>
      <c r="E16" s="179">
        <v>38.72</v>
      </c>
      <c r="F16" s="141">
        <v>82.9</v>
      </c>
      <c r="G16" s="141">
        <v>82.9</v>
      </c>
      <c r="H16" s="191">
        <f t="shared" si="8"/>
        <v>0</v>
      </c>
      <c r="I16" s="191">
        <f>82.9-21.89</f>
        <v>61.010000000000005</v>
      </c>
      <c r="J16" s="141">
        <v>52.8</v>
      </c>
      <c r="K16" s="191">
        <v>52.8</v>
      </c>
      <c r="L16" s="151">
        <f t="shared" si="1"/>
        <v>0</v>
      </c>
      <c r="M16" s="151">
        <f t="shared" si="6"/>
        <v>135.69999999999999</v>
      </c>
      <c r="N16" s="193">
        <v>35.659999999999997</v>
      </c>
      <c r="O16" s="141">
        <f t="shared" si="7"/>
        <v>96.67</v>
      </c>
      <c r="P16" s="141">
        <v>0</v>
      </c>
      <c r="Q16" s="141"/>
      <c r="R16" s="141"/>
      <c r="S16" s="141">
        <v>454</v>
      </c>
      <c r="T16" s="141">
        <v>454</v>
      </c>
      <c r="U16" s="141">
        <v>454</v>
      </c>
      <c r="V16" s="158">
        <f t="shared" si="2"/>
        <v>637.71</v>
      </c>
      <c r="W16" s="109">
        <f t="shared" si="3"/>
        <v>628.42000000000007</v>
      </c>
      <c r="X16" s="109">
        <f t="shared" si="4"/>
        <v>589.39</v>
      </c>
      <c r="Y16" s="32" t="s">
        <v>331</v>
      </c>
    </row>
    <row r="17" spans="1:24" s="16" customFormat="1" ht="27.95" customHeight="1">
      <c r="A17" s="140" t="s">
        <v>22</v>
      </c>
      <c r="B17" s="141">
        <v>25.34</v>
      </c>
      <c r="C17" s="177">
        <v>28.1</v>
      </c>
      <c r="D17" s="161">
        <f t="shared" si="5"/>
        <v>-2.7600000000000016</v>
      </c>
      <c r="E17" s="179">
        <v>25.34</v>
      </c>
      <c r="F17" s="156">
        <v>31.2</v>
      </c>
      <c r="G17" s="159">
        <v>54.84</v>
      </c>
      <c r="H17" s="191">
        <f t="shared" si="8"/>
        <v>23.640000000000004</v>
      </c>
      <c r="I17" s="188">
        <v>31.2</v>
      </c>
      <c r="J17" s="141">
        <v>52.8</v>
      </c>
      <c r="K17" s="141">
        <v>26.4</v>
      </c>
      <c r="L17" s="151">
        <f t="shared" si="1"/>
        <v>2.759999999999998</v>
      </c>
      <c r="M17" s="151">
        <f t="shared" si="6"/>
        <v>84</v>
      </c>
      <c r="N17" s="191">
        <v>52.8</v>
      </c>
      <c r="O17" s="141">
        <f t="shared" si="7"/>
        <v>84</v>
      </c>
      <c r="P17" s="141">
        <v>0</v>
      </c>
      <c r="Q17" s="141"/>
      <c r="R17" s="141"/>
      <c r="S17" s="141">
        <v>0</v>
      </c>
      <c r="T17" s="141">
        <v>0</v>
      </c>
      <c r="U17" s="141"/>
      <c r="V17" s="158">
        <f t="shared" si="2"/>
        <v>109.34</v>
      </c>
      <c r="W17" s="109">
        <f t="shared" si="3"/>
        <v>109.34</v>
      </c>
      <c r="X17" s="109">
        <f t="shared" si="4"/>
        <v>109.34</v>
      </c>
    </row>
    <row r="18" spans="1:24" s="16" customFormat="1" ht="27.95" customHeight="1">
      <c r="A18" s="140" t="s">
        <v>23</v>
      </c>
      <c r="B18" s="141">
        <v>13.27</v>
      </c>
      <c r="C18" s="176">
        <v>13.27</v>
      </c>
      <c r="D18" s="161">
        <f t="shared" si="5"/>
        <v>0</v>
      </c>
      <c r="E18" s="179"/>
      <c r="F18" s="141">
        <v>31.2</v>
      </c>
      <c r="G18" s="141">
        <v>31.2</v>
      </c>
      <c r="H18" s="191">
        <f t="shared" si="8"/>
        <v>0</v>
      </c>
      <c r="I18" s="188"/>
      <c r="J18" s="141">
        <v>44</v>
      </c>
      <c r="K18" s="141">
        <v>44</v>
      </c>
      <c r="L18" s="151">
        <f t="shared" si="1"/>
        <v>0</v>
      </c>
      <c r="M18" s="151">
        <f t="shared" si="6"/>
        <v>75.2</v>
      </c>
      <c r="N18" s="191">
        <v>30</v>
      </c>
      <c r="O18" s="141">
        <f t="shared" si="7"/>
        <v>30</v>
      </c>
      <c r="P18" s="141">
        <v>0</v>
      </c>
      <c r="Q18" s="141"/>
      <c r="R18" s="141"/>
      <c r="S18" s="141">
        <v>0</v>
      </c>
      <c r="T18" s="141">
        <v>0</v>
      </c>
      <c r="U18" s="141"/>
      <c r="V18" s="158">
        <f t="shared" si="2"/>
        <v>88.47</v>
      </c>
      <c r="W18" s="109">
        <f t="shared" si="3"/>
        <v>88.47</v>
      </c>
      <c r="X18" s="109">
        <f t="shared" si="4"/>
        <v>30</v>
      </c>
    </row>
    <row r="19" spans="1:24" s="16" customFormat="1" ht="27.95" customHeight="1">
      <c r="A19" s="140" t="s">
        <v>24</v>
      </c>
      <c r="B19" s="141">
        <v>25.34</v>
      </c>
      <c r="C19" s="176">
        <v>25.34</v>
      </c>
      <c r="D19" s="161">
        <f t="shared" si="5"/>
        <v>0</v>
      </c>
      <c r="E19" s="179">
        <v>25.34</v>
      </c>
      <c r="F19" s="141">
        <v>31.2</v>
      </c>
      <c r="G19" s="141">
        <v>31.2</v>
      </c>
      <c r="H19" s="191">
        <f t="shared" si="8"/>
        <v>0</v>
      </c>
      <c r="I19" s="189"/>
      <c r="J19" s="141">
        <v>52.8</v>
      </c>
      <c r="K19" s="141">
        <v>52.8</v>
      </c>
      <c r="L19" s="151">
        <f t="shared" si="1"/>
        <v>0</v>
      </c>
      <c r="M19" s="151">
        <f t="shared" si="6"/>
        <v>84</v>
      </c>
      <c r="N19" s="193">
        <v>63.81</v>
      </c>
      <c r="O19" s="141">
        <f t="shared" si="7"/>
        <v>63.81</v>
      </c>
      <c r="P19" s="141">
        <v>0</v>
      </c>
      <c r="Q19" s="141"/>
      <c r="R19" s="141"/>
      <c r="S19" s="141">
        <v>0</v>
      </c>
      <c r="T19" s="141">
        <v>0</v>
      </c>
      <c r="U19" s="141"/>
      <c r="V19" s="130">
        <f t="shared" si="2"/>
        <v>109.34</v>
      </c>
      <c r="W19" s="109">
        <f t="shared" si="3"/>
        <v>109.34</v>
      </c>
      <c r="X19" s="109">
        <f t="shared" si="4"/>
        <v>89.15</v>
      </c>
    </row>
    <row r="20" spans="1:24" s="16" customFormat="1" ht="27.95" customHeight="1">
      <c r="A20" s="140" t="s">
        <v>25</v>
      </c>
      <c r="B20" s="141">
        <v>25.34</v>
      </c>
      <c r="C20" s="176">
        <v>25.34</v>
      </c>
      <c r="D20" s="161">
        <f t="shared" si="5"/>
        <v>0</v>
      </c>
      <c r="E20" s="179">
        <v>25.34</v>
      </c>
      <c r="F20" s="141">
        <v>31.2</v>
      </c>
      <c r="G20" s="141">
        <v>31.2</v>
      </c>
      <c r="H20" s="191">
        <f t="shared" si="8"/>
        <v>0</v>
      </c>
      <c r="I20" s="188">
        <v>31.2</v>
      </c>
      <c r="J20" s="141">
        <v>79.2</v>
      </c>
      <c r="K20" s="141">
        <v>79.2</v>
      </c>
      <c r="L20" s="151">
        <f t="shared" si="1"/>
        <v>0</v>
      </c>
      <c r="M20" s="151">
        <f t="shared" si="6"/>
        <v>110.4</v>
      </c>
      <c r="N20" s="191">
        <v>79.2</v>
      </c>
      <c r="O20" s="141">
        <f t="shared" si="7"/>
        <v>110.4</v>
      </c>
      <c r="P20" s="141">
        <v>0</v>
      </c>
      <c r="Q20" s="141"/>
      <c r="R20" s="141"/>
      <c r="S20" s="141">
        <v>0</v>
      </c>
      <c r="T20" s="141">
        <v>0</v>
      </c>
      <c r="U20" s="141"/>
      <c r="V20" s="130">
        <f t="shared" si="2"/>
        <v>135.74</v>
      </c>
      <c r="W20" s="109">
        <f t="shared" si="3"/>
        <v>135.74</v>
      </c>
      <c r="X20" s="109">
        <f t="shared" si="4"/>
        <v>135.74</v>
      </c>
    </row>
    <row r="21" spans="1:24" s="16" customFormat="1" ht="27.95" customHeight="1">
      <c r="A21" s="140" t="s">
        <v>26</v>
      </c>
      <c r="B21" s="141">
        <v>23.99</v>
      </c>
      <c r="C21" s="176">
        <v>23.99</v>
      </c>
      <c r="D21" s="161">
        <f t="shared" si="5"/>
        <v>0</v>
      </c>
      <c r="E21" s="179">
        <v>16.55</v>
      </c>
      <c r="F21" s="141">
        <v>31.2</v>
      </c>
      <c r="G21" s="141">
        <v>31.2</v>
      </c>
      <c r="H21" s="191">
        <f t="shared" si="8"/>
        <v>0</v>
      </c>
      <c r="I21" s="189">
        <v>31.2</v>
      </c>
      <c r="J21" s="141">
        <v>17.600000000000001</v>
      </c>
      <c r="K21" s="141">
        <v>17.600000000000001</v>
      </c>
      <c r="L21" s="151">
        <f t="shared" si="1"/>
        <v>0</v>
      </c>
      <c r="M21" s="151">
        <f t="shared" si="6"/>
        <v>48.8</v>
      </c>
      <c r="N21" s="193">
        <v>2.4700000000000002</v>
      </c>
      <c r="O21" s="141">
        <f t="shared" si="7"/>
        <v>33.67</v>
      </c>
      <c r="P21" s="141">
        <v>0</v>
      </c>
      <c r="Q21" s="141"/>
      <c r="R21" s="141"/>
      <c r="S21" s="141">
        <v>0</v>
      </c>
      <c r="T21" s="141">
        <v>0</v>
      </c>
      <c r="U21" s="141"/>
      <c r="V21" s="130">
        <f t="shared" si="2"/>
        <v>72.789999999999992</v>
      </c>
      <c r="W21" s="109">
        <f t="shared" si="3"/>
        <v>72.789999999999992</v>
      </c>
      <c r="X21" s="109">
        <f t="shared" si="4"/>
        <v>50.22</v>
      </c>
    </row>
    <row r="22" spans="1:24" s="17" customFormat="1" ht="27.95" customHeight="1">
      <c r="A22" s="140" t="s">
        <v>27</v>
      </c>
      <c r="B22" s="141">
        <v>0</v>
      </c>
      <c r="C22" s="176">
        <v>0</v>
      </c>
      <c r="D22" s="161">
        <f t="shared" si="5"/>
        <v>0</v>
      </c>
      <c r="E22" s="179"/>
      <c r="F22" s="141">
        <v>0</v>
      </c>
      <c r="G22" s="141"/>
      <c r="H22" s="191">
        <f t="shared" si="8"/>
        <v>0</v>
      </c>
      <c r="I22" s="189"/>
      <c r="J22" s="141">
        <v>96.8</v>
      </c>
      <c r="K22" s="154">
        <v>96.8</v>
      </c>
      <c r="L22" s="151">
        <f t="shared" si="1"/>
        <v>0</v>
      </c>
      <c r="M22" s="151">
        <f t="shared" si="6"/>
        <v>96.8</v>
      </c>
      <c r="N22" s="193">
        <f>23.65+8.8</f>
        <v>32.450000000000003</v>
      </c>
      <c r="O22" s="141">
        <f t="shared" si="7"/>
        <v>32.450000000000003</v>
      </c>
      <c r="P22" s="141">
        <v>0</v>
      </c>
      <c r="Q22" s="141"/>
      <c r="R22" s="141"/>
      <c r="S22" s="141">
        <v>0</v>
      </c>
      <c r="T22" s="141">
        <v>0</v>
      </c>
      <c r="U22" s="141"/>
      <c r="V22" s="130">
        <f t="shared" si="2"/>
        <v>96.8</v>
      </c>
      <c r="W22" s="109">
        <f t="shared" si="3"/>
        <v>96.8</v>
      </c>
      <c r="X22" s="109">
        <f t="shared" si="4"/>
        <v>32.450000000000003</v>
      </c>
    </row>
    <row r="23" spans="1:24" s="17" customFormat="1" ht="27.95" customHeight="1">
      <c r="A23" s="140" t="s">
        <v>28</v>
      </c>
      <c r="B23" s="141">
        <v>11.92</v>
      </c>
      <c r="C23" s="176">
        <v>11.92</v>
      </c>
      <c r="D23" s="161">
        <f t="shared" si="5"/>
        <v>0</v>
      </c>
      <c r="E23" s="179">
        <v>11.92</v>
      </c>
      <c r="F23" s="141">
        <v>31.2</v>
      </c>
      <c r="G23" s="141">
        <v>31.2</v>
      </c>
      <c r="H23" s="191">
        <f t="shared" si="8"/>
        <v>0</v>
      </c>
      <c r="I23" s="188">
        <v>31.2</v>
      </c>
      <c r="J23" s="141">
        <v>44</v>
      </c>
      <c r="K23" s="141">
        <v>44</v>
      </c>
      <c r="L23" s="151">
        <f t="shared" si="1"/>
        <v>0</v>
      </c>
      <c r="M23" s="151">
        <f t="shared" si="6"/>
        <v>75.2</v>
      </c>
      <c r="N23" s="191">
        <v>44</v>
      </c>
      <c r="O23" s="141">
        <f t="shared" si="7"/>
        <v>75.2</v>
      </c>
      <c r="P23" s="141">
        <v>0</v>
      </c>
      <c r="Q23" s="141"/>
      <c r="R23" s="141"/>
      <c r="S23" s="141">
        <v>453</v>
      </c>
      <c r="T23" s="141">
        <v>453</v>
      </c>
      <c r="U23" s="141">
        <v>223.55</v>
      </c>
      <c r="V23" s="130">
        <f t="shared" si="2"/>
        <v>540.12</v>
      </c>
      <c r="W23" s="109">
        <f t="shared" si="3"/>
        <v>540.12</v>
      </c>
      <c r="X23" s="109">
        <f t="shared" si="4"/>
        <v>310.67</v>
      </c>
    </row>
    <row r="24" spans="1:24" s="17" customFormat="1" ht="27.95" customHeight="1">
      <c r="A24" s="140" t="s">
        <v>29</v>
      </c>
      <c r="B24" s="141">
        <v>14.93</v>
      </c>
      <c r="C24" s="176">
        <v>14.93</v>
      </c>
      <c r="D24" s="161">
        <f t="shared" si="5"/>
        <v>0</v>
      </c>
      <c r="E24" s="179">
        <v>14.93</v>
      </c>
      <c r="F24" s="141">
        <v>62.4</v>
      </c>
      <c r="G24" s="141">
        <v>62.4</v>
      </c>
      <c r="H24" s="191">
        <f t="shared" si="8"/>
        <v>0</v>
      </c>
      <c r="I24" s="189">
        <v>62.4</v>
      </c>
      <c r="J24" s="141">
        <v>44</v>
      </c>
      <c r="K24" s="191">
        <v>44</v>
      </c>
      <c r="L24" s="151">
        <f t="shared" si="1"/>
        <v>0</v>
      </c>
      <c r="M24" s="151">
        <f t="shared" si="6"/>
        <v>106.4</v>
      </c>
      <c r="N24" s="193"/>
      <c r="O24" s="141">
        <f t="shared" si="7"/>
        <v>62.4</v>
      </c>
      <c r="P24" s="141">
        <v>0</v>
      </c>
      <c r="Q24" s="141"/>
      <c r="R24" s="141"/>
      <c r="S24" s="141">
        <v>0</v>
      </c>
      <c r="T24" s="141">
        <v>0</v>
      </c>
      <c r="U24" s="141"/>
      <c r="V24" s="130">
        <f t="shared" si="2"/>
        <v>121.33</v>
      </c>
      <c r="W24" s="109">
        <f t="shared" si="3"/>
        <v>121.33</v>
      </c>
      <c r="X24" s="109">
        <f t="shared" si="4"/>
        <v>77.33</v>
      </c>
    </row>
    <row r="25" spans="1:24" s="17" customFormat="1" ht="27.95" customHeight="1">
      <c r="A25" s="140" t="s">
        <v>30</v>
      </c>
      <c r="B25" s="141">
        <v>38.61</v>
      </c>
      <c r="C25" s="176">
        <v>38.61</v>
      </c>
      <c r="D25" s="161">
        <f t="shared" si="5"/>
        <v>0</v>
      </c>
      <c r="E25" s="179">
        <v>38.61</v>
      </c>
      <c r="F25" s="141">
        <v>62.4</v>
      </c>
      <c r="G25" s="141">
        <v>62.4</v>
      </c>
      <c r="H25" s="191">
        <f t="shared" si="8"/>
        <v>0</v>
      </c>
      <c r="I25" s="188">
        <v>62.4</v>
      </c>
      <c r="J25" s="141">
        <v>26.4</v>
      </c>
      <c r="K25" s="141">
        <v>26.4</v>
      </c>
      <c r="L25" s="151">
        <f t="shared" si="1"/>
        <v>0</v>
      </c>
      <c r="M25" s="151">
        <f t="shared" si="6"/>
        <v>88.8</v>
      </c>
      <c r="N25" s="193">
        <v>24.83</v>
      </c>
      <c r="O25" s="141">
        <f t="shared" si="7"/>
        <v>87.22999999999999</v>
      </c>
      <c r="P25" s="141">
        <v>0</v>
      </c>
      <c r="Q25" s="141"/>
      <c r="R25" s="141"/>
      <c r="S25" s="141">
        <v>0</v>
      </c>
      <c r="T25" s="141">
        <v>0</v>
      </c>
      <c r="U25" s="141"/>
      <c r="V25" s="130">
        <f t="shared" si="2"/>
        <v>127.41</v>
      </c>
      <c r="W25" s="109">
        <f t="shared" si="3"/>
        <v>127.41</v>
      </c>
      <c r="X25" s="109">
        <f t="shared" si="4"/>
        <v>125.83999999999999</v>
      </c>
    </row>
    <row r="26" spans="1:24" s="16" customFormat="1" ht="27.95" customHeight="1">
      <c r="A26" s="140" t="s">
        <v>31</v>
      </c>
      <c r="B26" s="141">
        <v>43.37</v>
      </c>
      <c r="C26" s="176">
        <v>43.37</v>
      </c>
      <c r="D26" s="161">
        <f t="shared" si="5"/>
        <v>0</v>
      </c>
      <c r="E26" s="179">
        <v>39.99</v>
      </c>
      <c r="F26" s="141">
        <v>51.7</v>
      </c>
      <c r="G26" s="141">
        <v>51.7</v>
      </c>
      <c r="H26" s="191">
        <f t="shared" si="8"/>
        <v>0</v>
      </c>
      <c r="I26" s="189">
        <v>51.7</v>
      </c>
      <c r="J26" s="141">
        <v>35.200000000000003</v>
      </c>
      <c r="K26" s="141">
        <v>35.200000000000003</v>
      </c>
      <c r="L26" s="151">
        <f t="shared" si="1"/>
        <v>0</v>
      </c>
      <c r="M26" s="151">
        <f t="shared" si="6"/>
        <v>86.9</v>
      </c>
      <c r="N26" s="193">
        <v>32</v>
      </c>
      <c r="O26" s="141">
        <f t="shared" si="7"/>
        <v>83.7</v>
      </c>
      <c r="P26" s="141">
        <v>0</v>
      </c>
      <c r="Q26" s="141"/>
      <c r="R26" s="141"/>
      <c r="S26" s="141">
        <v>0</v>
      </c>
      <c r="T26" s="141">
        <v>0</v>
      </c>
      <c r="U26" s="141"/>
      <c r="V26" s="130">
        <f t="shared" si="2"/>
        <v>130.26999999999998</v>
      </c>
      <c r="W26" s="109">
        <f t="shared" si="3"/>
        <v>130.26999999999998</v>
      </c>
      <c r="X26" s="109">
        <f t="shared" si="4"/>
        <v>123.69</v>
      </c>
    </row>
    <row r="27" spans="1:24" s="16" customFormat="1" ht="27.95" customHeight="1">
      <c r="A27" s="140" t="s">
        <v>32</v>
      </c>
      <c r="B27" s="141">
        <v>13.27</v>
      </c>
      <c r="C27" s="176">
        <v>13.27</v>
      </c>
      <c r="D27" s="161">
        <f t="shared" si="5"/>
        <v>0</v>
      </c>
      <c r="E27" s="179">
        <v>13.27</v>
      </c>
      <c r="F27" s="141">
        <v>31.2</v>
      </c>
      <c r="G27" s="141">
        <v>31.2</v>
      </c>
      <c r="H27" s="191">
        <f t="shared" si="8"/>
        <v>0</v>
      </c>
      <c r="I27" s="189">
        <v>31.2</v>
      </c>
      <c r="J27" s="141">
        <v>0</v>
      </c>
      <c r="K27" s="141">
        <v>0</v>
      </c>
      <c r="L27" s="151">
        <f t="shared" si="1"/>
        <v>0</v>
      </c>
      <c r="M27" s="151">
        <f t="shared" si="6"/>
        <v>31.2</v>
      </c>
      <c r="N27" s="193"/>
      <c r="O27" s="141">
        <f t="shared" si="7"/>
        <v>31.2</v>
      </c>
      <c r="P27" s="141">
        <v>0</v>
      </c>
      <c r="Q27" s="141"/>
      <c r="R27" s="141"/>
      <c r="S27" s="141">
        <v>0</v>
      </c>
      <c r="T27" s="141">
        <v>0</v>
      </c>
      <c r="U27" s="141"/>
      <c r="V27" s="130">
        <f t="shared" si="2"/>
        <v>44.47</v>
      </c>
      <c r="W27" s="109">
        <f t="shared" si="3"/>
        <v>44.47</v>
      </c>
      <c r="X27" s="109">
        <f t="shared" si="4"/>
        <v>44.47</v>
      </c>
    </row>
    <row r="28" spans="1:24" s="16" customFormat="1" ht="27.95" customHeight="1">
      <c r="A28" s="140" t="s">
        <v>33</v>
      </c>
      <c r="B28" s="141">
        <v>25.34</v>
      </c>
      <c r="C28" s="176">
        <v>25.34</v>
      </c>
      <c r="D28" s="161">
        <f t="shared" si="5"/>
        <v>0</v>
      </c>
      <c r="E28" s="179">
        <v>25.34</v>
      </c>
      <c r="F28" s="141">
        <v>31.2</v>
      </c>
      <c r="G28" s="141">
        <v>31.2</v>
      </c>
      <c r="H28" s="191">
        <f t="shared" si="8"/>
        <v>0</v>
      </c>
      <c r="I28" s="189"/>
      <c r="J28" s="141">
        <v>35.200000000000003</v>
      </c>
      <c r="K28" s="141">
        <v>35.200000000000003</v>
      </c>
      <c r="L28" s="151">
        <f t="shared" si="1"/>
        <v>0</v>
      </c>
      <c r="M28" s="151">
        <f t="shared" si="6"/>
        <v>66.400000000000006</v>
      </c>
      <c r="N28" s="193">
        <v>23.08</v>
      </c>
      <c r="O28" s="141">
        <f t="shared" si="7"/>
        <v>23.08</v>
      </c>
      <c r="P28" s="141">
        <v>0</v>
      </c>
      <c r="Q28" s="141"/>
      <c r="R28" s="141"/>
      <c r="S28" s="141">
        <v>0</v>
      </c>
      <c r="T28" s="141">
        <v>0</v>
      </c>
      <c r="U28" s="141"/>
      <c r="V28" s="130">
        <f t="shared" si="2"/>
        <v>91.740000000000009</v>
      </c>
      <c r="W28" s="109">
        <f t="shared" si="3"/>
        <v>91.740000000000009</v>
      </c>
      <c r="X28" s="109">
        <f t="shared" si="4"/>
        <v>48.42</v>
      </c>
    </row>
    <row r="29" spans="1:24" s="16" customFormat="1" ht="27.95" customHeight="1">
      <c r="A29" s="140" t="s">
        <v>34</v>
      </c>
      <c r="B29" s="141">
        <v>11.92</v>
      </c>
      <c r="C29" s="176">
        <v>11.92</v>
      </c>
      <c r="D29" s="161">
        <f t="shared" si="5"/>
        <v>0</v>
      </c>
      <c r="E29" s="179">
        <v>11.92</v>
      </c>
      <c r="F29" s="141">
        <v>31.2</v>
      </c>
      <c r="G29" s="141">
        <v>31.2</v>
      </c>
      <c r="H29" s="191">
        <f t="shared" si="8"/>
        <v>0</v>
      </c>
      <c r="I29" s="189">
        <v>31.2</v>
      </c>
      <c r="J29" s="141">
        <v>17.600000000000001</v>
      </c>
      <c r="K29" s="141">
        <v>17.600000000000001</v>
      </c>
      <c r="L29" s="151">
        <f t="shared" si="1"/>
        <v>0</v>
      </c>
      <c r="M29" s="151">
        <f t="shared" si="6"/>
        <v>48.8</v>
      </c>
      <c r="N29" s="193">
        <v>17.600000000000001</v>
      </c>
      <c r="O29" s="141">
        <f t="shared" si="7"/>
        <v>48.8</v>
      </c>
      <c r="P29" s="141">
        <v>0</v>
      </c>
      <c r="Q29" s="141"/>
      <c r="R29" s="141"/>
      <c r="S29" s="141">
        <v>0</v>
      </c>
      <c r="T29" s="141">
        <v>0</v>
      </c>
      <c r="U29" s="141"/>
      <c r="V29" s="130">
        <f t="shared" si="2"/>
        <v>60.72</v>
      </c>
      <c r="W29" s="109">
        <f t="shared" si="3"/>
        <v>60.72</v>
      </c>
      <c r="X29" s="109">
        <f t="shared" si="4"/>
        <v>60.72</v>
      </c>
    </row>
    <row r="30" spans="1:24" s="16" customFormat="1" ht="27.95" customHeight="1">
      <c r="A30" s="140" t="s">
        <v>35</v>
      </c>
      <c r="B30" s="141">
        <v>19.12</v>
      </c>
      <c r="C30" s="176">
        <v>19.12</v>
      </c>
      <c r="D30" s="161">
        <f t="shared" si="5"/>
        <v>0</v>
      </c>
      <c r="E30" s="179">
        <v>19.12</v>
      </c>
      <c r="F30" s="141">
        <v>31.2</v>
      </c>
      <c r="G30" s="141">
        <v>31.2</v>
      </c>
      <c r="H30" s="191">
        <f t="shared" si="8"/>
        <v>0</v>
      </c>
      <c r="I30" s="189">
        <v>21.2</v>
      </c>
      <c r="J30" s="141">
        <v>26.4</v>
      </c>
      <c r="K30" s="141">
        <v>26.4</v>
      </c>
      <c r="L30" s="151">
        <f t="shared" si="1"/>
        <v>0</v>
      </c>
      <c r="M30" s="151">
        <f t="shared" si="6"/>
        <v>57.599999999999994</v>
      </c>
      <c r="N30" s="193"/>
      <c r="O30" s="141">
        <f t="shared" si="7"/>
        <v>21.2</v>
      </c>
      <c r="P30" s="141">
        <v>0</v>
      </c>
      <c r="Q30" s="141"/>
      <c r="R30" s="141"/>
      <c r="S30" s="141">
        <v>0</v>
      </c>
      <c r="T30" s="141">
        <v>0</v>
      </c>
      <c r="U30" s="141"/>
      <c r="V30" s="130">
        <f t="shared" si="2"/>
        <v>76.72</v>
      </c>
      <c r="W30" s="109">
        <f t="shared" si="3"/>
        <v>76.72</v>
      </c>
      <c r="X30" s="109">
        <f t="shared" si="4"/>
        <v>40.32</v>
      </c>
    </row>
    <row r="31" spans="1:24" s="16" customFormat="1" ht="27.95" customHeight="1">
      <c r="A31" s="140" t="s">
        <v>36</v>
      </c>
      <c r="B31" s="141">
        <v>13.27</v>
      </c>
      <c r="C31" s="176">
        <v>13.27</v>
      </c>
      <c r="D31" s="161">
        <f t="shared" si="5"/>
        <v>0</v>
      </c>
      <c r="E31" s="179">
        <v>13.27</v>
      </c>
      <c r="F31" s="141">
        <v>31.2</v>
      </c>
      <c r="G31" s="141">
        <v>31.2</v>
      </c>
      <c r="H31" s="191">
        <f t="shared" si="8"/>
        <v>0</v>
      </c>
      <c r="I31" s="189">
        <v>31.2</v>
      </c>
      <c r="J31" s="141">
        <v>17.600000000000001</v>
      </c>
      <c r="K31" s="141">
        <v>17.600000000000001</v>
      </c>
      <c r="L31" s="151">
        <f t="shared" si="1"/>
        <v>0</v>
      </c>
      <c r="M31" s="151">
        <f t="shared" si="6"/>
        <v>48.8</v>
      </c>
      <c r="N31" s="193">
        <v>17.600000000000001</v>
      </c>
      <c r="O31" s="141">
        <f t="shared" si="7"/>
        <v>48.8</v>
      </c>
      <c r="P31" s="141">
        <v>0</v>
      </c>
      <c r="Q31" s="141"/>
      <c r="R31" s="141"/>
      <c r="S31" s="141">
        <v>0</v>
      </c>
      <c r="T31" s="141">
        <v>0</v>
      </c>
      <c r="U31" s="141"/>
      <c r="V31" s="130">
        <f t="shared" si="2"/>
        <v>62.07</v>
      </c>
      <c r="W31" s="109">
        <f t="shared" si="3"/>
        <v>62.07</v>
      </c>
      <c r="X31" s="109">
        <f t="shared" si="4"/>
        <v>62.07</v>
      </c>
    </row>
    <row r="32" spans="1:24" s="16" customFormat="1" ht="27.95" customHeight="1">
      <c r="A32" s="140" t="s">
        <v>102</v>
      </c>
      <c r="B32" s="141">
        <v>29.57</v>
      </c>
      <c r="C32" s="176">
        <v>29.57</v>
      </c>
      <c r="D32" s="161">
        <f t="shared" si="5"/>
        <v>0</v>
      </c>
      <c r="E32" s="179">
        <v>29.57</v>
      </c>
      <c r="F32" s="141">
        <v>42.8</v>
      </c>
      <c r="G32" s="141">
        <v>42.8</v>
      </c>
      <c r="H32" s="191">
        <f t="shared" si="8"/>
        <v>0</v>
      </c>
      <c r="I32" s="188">
        <v>42.8</v>
      </c>
      <c r="J32" s="141">
        <v>0</v>
      </c>
      <c r="K32" s="141">
        <v>0</v>
      </c>
      <c r="L32" s="151">
        <f t="shared" si="1"/>
        <v>0</v>
      </c>
      <c r="M32" s="151">
        <f t="shared" si="6"/>
        <v>42.8</v>
      </c>
      <c r="N32" s="193"/>
      <c r="O32" s="141">
        <f t="shared" si="7"/>
        <v>42.8</v>
      </c>
      <c r="P32" s="141">
        <v>0</v>
      </c>
      <c r="Q32" s="141"/>
      <c r="R32" s="141"/>
      <c r="S32" s="141">
        <v>0</v>
      </c>
      <c r="T32" s="141">
        <v>0</v>
      </c>
      <c r="U32" s="141"/>
      <c r="V32" s="130">
        <f t="shared" si="2"/>
        <v>72.37</v>
      </c>
      <c r="W32" s="109">
        <f t="shared" si="3"/>
        <v>72.37</v>
      </c>
      <c r="X32" s="109">
        <f t="shared" si="4"/>
        <v>72.37</v>
      </c>
    </row>
    <row r="33" spans="1:24" s="16" customFormat="1" ht="25.5" customHeight="1">
      <c r="A33" s="140" t="s">
        <v>38</v>
      </c>
      <c r="B33" s="141">
        <v>13.27</v>
      </c>
      <c r="C33" s="176">
        <v>13.27</v>
      </c>
      <c r="D33" s="161">
        <f t="shared" si="5"/>
        <v>0</v>
      </c>
      <c r="E33" s="179">
        <v>5.14</v>
      </c>
      <c r="F33" s="141">
        <v>31.2</v>
      </c>
      <c r="G33" s="141">
        <v>31.2</v>
      </c>
      <c r="H33" s="191">
        <f t="shared" si="8"/>
        <v>0</v>
      </c>
      <c r="I33" s="189">
        <v>9.3699999999999992</v>
      </c>
      <c r="J33" s="141">
        <v>26.4</v>
      </c>
      <c r="K33" s="141">
        <v>26.4</v>
      </c>
      <c r="L33" s="151">
        <f t="shared" si="1"/>
        <v>0</v>
      </c>
      <c r="M33" s="151">
        <f t="shared" si="6"/>
        <v>57.599999999999994</v>
      </c>
      <c r="N33" s="193"/>
      <c r="O33" s="141">
        <f t="shared" si="7"/>
        <v>9.3699999999999992</v>
      </c>
      <c r="P33" s="141">
        <v>0</v>
      </c>
      <c r="Q33" s="141"/>
      <c r="R33" s="141"/>
      <c r="S33" s="141">
        <v>0</v>
      </c>
      <c r="T33" s="141">
        <v>0</v>
      </c>
      <c r="U33" s="141"/>
      <c r="V33" s="130">
        <f t="shared" si="2"/>
        <v>70.87</v>
      </c>
      <c r="W33" s="109">
        <f t="shared" si="3"/>
        <v>70.87</v>
      </c>
      <c r="X33" s="109">
        <f t="shared" si="4"/>
        <v>14.509999999999998</v>
      </c>
    </row>
    <row r="34" spans="1:24" s="17" customFormat="1" ht="25.5" customHeight="1">
      <c r="A34" s="140" t="s">
        <v>39</v>
      </c>
      <c r="B34" s="141">
        <v>43.37</v>
      </c>
      <c r="C34" s="176">
        <v>43.37</v>
      </c>
      <c r="D34" s="161">
        <f t="shared" si="5"/>
        <v>0</v>
      </c>
      <c r="E34" s="179">
        <v>43.37</v>
      </c>
      <c r="F34" s="141">
        <v>51.7</v>
      </c>
      <c r="G34" s="141">
        <v>51.7</v>
      </c>
      <c r="H34" s="191">
        <f t="shared" si="8"/>
        <v>0</v>
      </c>
      <c r="I34" s="188">
        <v>51.7</v>
      </c>
      <c r="J34" s="141">
        <v>0</v>
      </c>
      <c r="K34" s="141">
        <v>0</v>
      </c>
      <c r="L34" s="151">
        <f t="shared" si="1"/>
        <v>0</v>
      </c>
      <c r="M34" s="151">
        <f t="shared" si="6"/>
        <v>51.7</v>
      </c>
      <c r="N34" s="193"/>
      <c r="O34" s="141">
        <f t="shared" si="7"/>
        <v>51.7</v>
      </c>
      <c r="P34" s="141">
        <v>0</v>
      </c>
      <c r="Q34" s="141"/>
      <c r="R34" s="141"/>
      <c r="S34" s="141">
        <v>0</v>
      </c>
      <c r="T34" s="141">
        <v>0</v>
      </c>
      <c r="U34" s="141"/>
      <c r="V34" s="130">
        <f t="shared" si="2"/>
        <v>95.07</v>
      </c>
      <c r="W34" s="109">
        <f t="shared" si="3"/>
        <v>95.07</v>
      </c>
      <c r="X34" s="109">
        <f t="shared" si="4"/>
        <v>95.07</v>
      </c>
    </row>
    <row r="35" spans="1:24" s="17" customFormat="1" ht="25.5" customHeight="1">
      <c r="A35" s="140" t="s">
        <v>40</v>
      </c>
      <c r="B35" s="141">
        <v>25.34</v>
      </c>
      <c r="C35" s="176">
        <v>25.34</v>
      </c>
      <c r="D35" s="161">
        <f t="shared" si="5"/>
        <v>0</v>
      </c>
      <c r="E35" s="179">
        <v>19.34</v>
      </c>
      <c r="F35" s="141">
        <v>31.2</v>
      </c>
      <c r="G35" s="141">
        <v>31.2</v>
      </c>
      <c r="H35" s="191">
        <f t="shared" si="8"/>
        <v>0</v>
      </c>
      <c r="I35" s="189">
        <v>29.1</v>
      </c>
      <c r="J35" s="141">
        <v>8.8000000000000007</v>
      </c>
      <c r="K35" s="141">
        <v>8.8000000000000007</v>
      </c>
      <c r="L35" s="151">
        <f t="shared" si="1"/>
        <v>0</v>
      </c>
      <c r="M35" s="151">
        <f t="shared" si="6"/>
        <v>40</v>
      </c>
      <c r="N35" s="193"/>
      <c r="O35" s="141">
        <f t="shared" si="7"/>
        <v>29.1</v>
      </c>
      <c r="P35" s="141">
        <v>0</v>
      </c>
      <c r="Q35" s="141"/>
      <c r="R35" s="141"/>
      <c r="S35" s="141">
        <v>0</v>
      </c>
      <c r="T35" s="141">
        <v>0</v>
      </c>
      <c r="U35" s="141"/>
      <c r="V35" s="130">
        <f t="shared" si="2"/>
        <v>65.34</v>
      </c>
      <c r="W35" s="109">
        <f t="shared" si="3"/>
        <v>65.34</v>
      </c>
      <c r="X35" s="109">
        <f t="shared" si="4"/>
        <v>48.44</v>
      </c>
    </row>
    <row r="36" spans="1:24" s="17" customFormat="1" ht="25.5" customHeight="1">
      <c r="A36" s="140" t="s">
        <v>41</v>
      </c>
      <c r="B36" s="141">
        <v>36.85</v>
      </c>
      <c r="C36" s="176">
        <v>36.85</v>
      </c>
      <c r="D36" s="161">
        <f t="shared" si="5"/>
        <v>0</v>
      </c>
      <c r="E36" s="179">
        <v>15.8</v>
      </c>
      <c r="F36" s="141">
        <v>31.2</v>
      </c>
      <c r="G36" s="141">
        <v>31.2</v>
      </c>
      <c r="H36" s="191">
        <f t="shared" si="8"/>
        <v>0</v>
      </c>
      <c r="I36" s="189">
        <v>28.8</v>
      </c>
      <c r="J36" s="141">
        <v>29.2</v>
      </c>
      <c r="K36" s="141">
        <v>29.2</v>
      </c>
      <c r="L36" s="151">
        <f t="shared" si="1"/>
        <v>0</v>
      </c>
      <c r="M36" s="151">
        <f t="shared" si="6"/>
        <v>60.4</v>
      </c>
      <c r="N36" s="193"/>
      <c r="O36" s="141">
        <f t="shared" si="7"/>
        <v>28.8</v>
      </c>
      <c r="P36" s="141">
        <v>0</v>
      </c>
      <c r="Q36" s="141"/>
      <c r="R36" s="141"/>
      <c r="S36" s="141">
        <v>0</v>
      </c>
      <c r="T36" s="141">
        <v>0</v>
      </c>
      <c r="U36" s="141"/>
      <c r="V36" s="130">
        <f t="shared" si="2"/>
        <v>97.25</v>
      </c>
      <c r="W36" s="109">
        <f t="shared" si="3"/>
        <v>97.25</v>
      </c>
      <c r="X36" s="109">
        <f t="shared" si="4"/>
        <v>44.6</v>
      </c>
    </row>
    <row r="37" spans="1:24" s="17" customFormat="1" ht="25.5" customHeight="1">
      <c r="A37" s="140" t="s">
        <v>300</v>
      </c>
      <c r="B37" s="141">
        <v>25.34</v>
      </c>
      <c r="C37" s="176">
        <v>25.34</v>
      </c>
      <c r="D37" s="161">
        <f t="shared" si="5"/>
        <v>0</v>
      </c>
      <c r="E37" s="179"/>
      <c r="F37" s="141">
        <v>31.2</v>
      </c>
      <c r="G37" s="141">
        <v>31.2</v>
      </c>
      <c r="H37" s="191">
        <f t="shared" si="8"/>
        <v>0</v>
      </c>
      <c r="I37" s="189"/>
      <c r="J37" s="141">
        <v>8.8000000000000007</v>
      </c>
      <c r="K37" s="141">
        <v>8.8000000000000007</v>
      </c>
      <c r="L37" s="151">
        <f t="shared" si="1"/>
        <v>0</v>
      </c>
      <c r="M37" s="151">
        <f t="shared" si="6"/>
        <v>40</v>
      </c>
      <c r="N37" s="193"/>
      <c r="O37" s="141">
        <f t="shared" si="7"/>
        <v>0</v>
      </c>
      <c r="P37" s="141">
        <v>0</v>
      </c>
      <c r="Q37" s="141"/>
      <c r="R37" s="141"/>
      <c r="S37" s="141">
        <v>0</v>
      </c>
      <c r="T37" s="141">
        <v>0</v>
      </c>
      <c r="U37" s="141"/>
      <c r="V37" s="158">
        <f t="shared" si="2"/>
        <v>65.34</v>
      </c>
      <c r="W37" s="109">
        <f t="shared" si="3"/>
        <v>65.34</v>
      </c>
      <c r="X37" s="109">
        <f t="shared" si="4"/>
        <v>0</v>
      </c>
    </row>
    <row r="38" spans="1:24" s="17" customFormat="1" ht="25.5" customHeight="1">
      <c r="A38" s="140" t="s">
        <v>43</v>
      </c>
      <c r="B38" s="141">
        <v>26.54</v>
      </c>
      <c r="C38" s="176">
        <v>26.54</v>
      </c>
      <c r="D38" s="161">
        <f t="shared" si="5"/>
        <v>0</v>
      </c>
      <c r="E38" s="179">
        <v>26.54</v>
      </c>
      <c r="F38" s="141">
        <v>62.4</v>
      </c>
      <c r="G38" s="141">
        <v>62.4</v>
      </c>
      <c r="H38" s="191">
        <f t="shared" si="8"/>
        <v>0</v>
      </c>
      <c r="I38" s="189">
        <v>41.69</v>
      </c>
      <c r="J38" s="141">
        <v>0</v>
      </c>
      <c r="K38" s="141">
        <v>0</v>
      </c>
      <c r="L38" s="151">
        <f t="shared" ref="L38:L69" si="9">F38+J38-G38-K38</f>
        <v>0</v>
      </c>
      <c r="M38" s="151">
        <f t="shared" si="6"/>
        <v>62.4</v>
      </c>
      <c r="N38" s="193"/>
      <c r="O38" s="141">
        <f t="shared" si="7"/>
        <v>41.69</v>
      </c>
      <c r="P38" s="141">
        <v>0</v>
      </c>
      <c r="Q38" s="141"/>
      <c r="R38" s="141"/>
      <c r="S38" s="141">
        <v>0</v>
      </c>
      <c r="T38" s="141">
        <v>0</v>
      </c>
      <c r="U38" s="141"/>
      <c r="V38" s="130">
        <f t="shared" ref="V38:V69" si="10">B38+F38+J38+P38+S38</f>
        <v>88.94</v>
      </c>
      <c r="W38" s="109">
        <f t="shared" ref="W38:W69" si="11">C38+G38+K38+Q38+T38</f>
        <v>88.94</v>
      </c>
      <c r="X38" s="109">
        <f t="shared" ref="X38:X69" si="12">E38+I38+N38+R38+U38</f>
        <v>68.22999999999999</v>
      </c>
    </row>
    <row r="39" spans="1:24" s="17" customFormat="1" ht="25.5" customHeight="1">
      <c r="A39" s="140" t="s">
        <v>101</v>
      </c>
      <c r="B39" s="154">
        <v>13.27</v>
      </c>
      <c r="C39" s="176">
        <v>13.27</v>
      </c>
      <c r="D39" s="161">
        <f t="shared" si="5"/>
        <v>0</v>
      </c>
      <c r="E39" s="179">
        <v>12.58</v>
      </c>
      <c r="F39" s="141">
        <v>31.2</v>
      </c>
      <c r="G39" s="141">
        <v>31.2</v>
      </c>
      <c r="H39" s="191">
        <f t="shared" si="8"/>
        <v>0</v>
      </c>
      <c r="I39" s="188">
        <v>31.2</v>
      </c>
      <c r="J39" s="141">
        <v>0</v>
      </c>
      <c r="K39" s="141">
        <v>0</v>
      </c>
      <c r="L39" s="151">
        <f t="shared" si="9"/>
        <v>0</v>
      </c>
      <c r="M39" s="151">
        <f t="shared" si="6"/>
        <v>31.2</v>
      </c>
      <c r="N39" s="193"/>
      <c r="O39" s="141">
        <f t="shared" ref="O39:O70" si="13">I39+N39</f>
        <v>31.2</v>
      </c>
      <c r="P39" s="141">
        <v>0</v>
      </c>
      <c r="Q39" s="141"/>
      <c r="R39" s="141"/>
      <c r="S39" s="141">
        <v>0</v>
      </c>
      <c r="T39" s="141">
        <v>0</v>
      </c>
      <c r="U39" s="141"/>
      <c r="V39" s="130">
        <f t="shared" si="10"/>
        <v>44.47</v>
      </c>
      <c r="W39" s="109">
        <f t="shared" si="11"/>
        <v>44.47</v>
      </c>
      <c r="X39" s="109">
        <f t="shared" si="12"/>
        <v>43.78</v>
      </c>
    </row>
    <row r="40" spans="1:24" s="17" customFormat="1" ht="25.5" customHeight="1">
      <c r="A40" s="140" t="s">
        <v>45</v>
      </c>
      <c r="B40" s="141">
        <v>23.35</v>
      </c>
      <c r="C40" s="176">
        <v>23.35</v>
      </c>
      <c r="D40" s="161">
        <f t="shared" si="5"/>
        <v>0</v>
      </c>
      <c r="E40" s="179">
        <v>16.100000000000001</v>
      </c>
      <c r="F40" s="141">
        <v>31.2</v>
      </c>
      <c r="G40" s="141">
        <v>31.2</v>
      </c>
      <c r="H40" s="191">
        <f t="shared" si="8"/>
        <v>0</v>
      </c>
      <c r="I40" s="189"/>
      <c r="J40" s="141">
        <v>29.2</v>
      </c>
      <c r="K40" s="141">
        <v>29.2</v>
      </c>
      <c r="L40" s="151">
        <f t="shared" si="9"/>
        <v>0</v>
      </c>
      <c r="M40" s="151">
        <f t="shared" si="6"/>
        <v>60.4</v>
      </c>
      <c r="N40" s="193">
        <v>45.8</v>
      </c>
      <c r="O40" s="141">
        <f t="shared" si="13"/>
        <v>45.8</v>
      </c>
      <c r="P40" s="141">
        <v>0</v>
      </c>
      <c r="Q40" s="141"/>
      <c r="R40" s="141"/>
      <c r="S40" s="141">
        <v>0</v>
      </c>
      <c r="T40" s="141">
        <v>0</v>
      </c>
      <c r="U40" s="141"/>
      <c r="V40" s="130">
        <f t="shared" si="10"/>
        <v>83.75</v>
      </c>
      <c r="W40" s="109">
        <f t="shared" si="11"/>
        <v>83.75</v>
      </c>
      <c r="X40" s="109">
        <f t="shared" si="12"/>
        <v>61.9</v>
      </c>
    </row>
    <row r="41" spans="1:24" s="16" customFormat="1" ht="25.5" customHeight="1">
      <c r="A41" s="140" t="s">
        <v>46</v>
      </c>
      <c r="B41" s="141">
        <v>45.18</v>
      </c>
      <c r="C41" s="176">
        <v>45.18</v>
      </c>
      <c r="D41" s="161">
        <f t="shared" si="5"/>
        <v>0</v>
      </c>
      <c r="E41" s="179">
        <v>45.18</v>
      </c>
      <c r="F41" s="141">
        <v>42.8</v>
      </c>
      <c r="G41" s="141">
        <v>42.8</v>
      </c>
      <c r="H41" s="191">
        <f t="shared" si="8"/>
        <v>0</v>
      </c>
      <c r="I41" s="188">
        <v>42.8</v>
      </c>
      <c r="J41" s="141">
        <v>0</v>
      </c>
      <c r="K41" s="141">
        <v>0</v>
      </c>
      <c r="L41" s="151">
        <f t="shared" si="9"/>
        <v>0</v>
      </c>
      <c r="M41" s="151">
        <f t="shared" si="6"/>
        <v>42.8</v>
      </c>
      <c r="N41" s="193"/>
      <c r="O41" s="141">
        <f t="shared" si="13"/>
        <v>42.8</v>
      </c>
      <c r="P41" s="141">
        <v>0</v>
      </c>
      <c r="Q41" s="141"/>
      <c r="R41" s="141"/>
      <c r="S41" s="141">
        <v>0</v>
      </c>
      <c r="T41" s="141">
        <v>0</v>
      </c>
      <c r="U41" s="141"/>
      <c r="V41" s="158">
        <f t="shared" si="10"/>
        <v>87.97999999999999</v>
      </c>
      <c r="W41" s="109">
        <f t="shared" si="11"/>
        <v>87.97999999999999</v>
      </c>
      <c r="X41" s="109">
        <f t="shared" si="12"/>
        <v>87.97999999999999</v>
      </c>
    </row>
    <row r="42" spans="1:24" s="16" customFormat="1" ht="25.5" customHeight="1">
      <c r="A42" s="140" t="s">
        <v>47</v>
      </c>
      <c r="B42" s="141">
        <v>39.6</v>
      </c>
      <c r="C42" s="176">
        <v>39.6</v>
      </c>
      <c r="D42" s="161">
        <f t="shared" si="5"/>
        <v>0</v>
      </c>
      <c r="E42" s="179">
        <v>39.6</v>
      </c>
      <c r="F42" s="141">
        <v>37.700000000000003</v>
      </c>
      <c r="G42" s="141">
        <v>37.700000000000003</v>
      </c>
      <c r="H42" s="191">
        <f t="shared" si="8"/>
        <v>0</v>
      </c>
      <c r="I42" s="188">
        <v>37.700000000000003</v>
      </c>
      <c r="J42" s="141">
        <v>26.4</v>
      </c>
      <c r="K42" s="141">
        <v>26.4</v>
      </c>
      <c r="L42" s="151">
        <f t="shared" si="9"/>
        <v>0</v>
      </c>
      <c r="M42" s="151">
        <f t="shared" si="6"/>
        <v>64.099999999999994</v>
      </c>
      <c r="N42" s="191">
        <v>26.4</v>
      </c>
      <c r="O42" s="141">
        <f t="shared" si="13"/>
        <v>64.099999999999994</v>
      </c>
      <c r="P42" s="141">
        <v>0</v>
      </c>
      <c r="Q42" s="141"/>
      <c r="R42" s="141"/>
      <c r="S42" s="141">
        <v>0</v>
      </c>
      <c r="T42" s="141">
        <v>0</v>
      </c>
      <c r="U42" s="141"/>
      <c r="V42" s="158">
        <f t="shared" si="10"/>
        <v>103.70000000000002</v>
      </c>
      <c r="W42" s="109">
        <f t="shared" si="11"/>
        <v>103.70000000000002</v>
      </c>
      <c r="X42" s="109">
        <f t="shared" si="12"/>
        <v>103.70000000000002</v>
      </c>
    </row>
    <row r="43" spans="1:24" s="16" customFormat="1" ht="25.5" customHeight="1">
      <c r="A43" s="140" t="s">
        <v>48</v>
      </c>
      <c r="B43" s="141">
        <v>23.99</v>
      </c>
      <c r="C43" s="176">
        <v>23.99</v>
      </c>
      <c r="D43" s="161">
        <f t="shared" si="5"/>
        <v>0</v>
      </c>
      <c r="E43" s="179">
        <v>23.99</v>
      </c>
      <c r="F43" s="141">
        <v>31.2</v>
      </c>
      <c r="G43" s="141">
        <v>31.2</v>
      </c>
      <c r="H43" s="191">
        <f t="shared" si="8"/>
        <v>0</v>
      </c>
      <c r="I43" s="188">
        <v>31.2</v>
      </c>
      <c r="J43" s="141">
        <v>17.600000000000001</v>
      </c>
      <c r="K43" s="141">
        <v>17.600000000000001</v>
      </c>
      <c r="L43" s="151">
        <f t="shared" si="9"/>
        <v>0</v>
      </c>
      <c r="M43" s="151">
        <f t="shared" si="6"/>
        <v>48.8</v>
      </c>
      <c r="N43" s="191">
        <v>17.600000000000001</v>
      </c>
      <c r="O43" s="141">
        <f t="shared" si="13"/>
        <v>48.8</v>
      </c>
      <c r="P43" s="141">
        <v>0</v>
      </c>
      <c r="Q43" s="141"/>
      <c r="R43" s="141"/>
      <c r="S43" s="141">
        <v>0</v>
      </c>
      <c r="T43" s="141">
        <v>0</v>
      </c>
      <c r="U43" s="141"/>
      <c r="V43" s="130">
        <f t="shared" si="10"/>
        <v>72.789999999999992</v>
      </c>
      <c r="W43" s="109">
        <f t="shared" si="11"/>
        <v>72.789999999999992</v>
      </c>
      <c r="X43" s="109">
        <f t="shared" si="12"/>
        <v>72.789999999999992</v>
      </c>
    </row>
    <row r="44" spans="1:24" s="16" customFormat="1" ht="25.5" customHeight="1">
      <c r="A44" s="140" t="s">
        <v>49</v>
      </c>
      <c r="B44" s="141">
        <v>23.99</v>
      </c>
      <c r="C44" s="176">
        <v>23.99</v>
      </c>
      <c r="D44" s="161">
        <f t="shared" si="5"/>
        <v>0</v>
      </c>
      <c r="E44" s="179">
        <v>22.7</v>
      </c>
      <c r="F44" s="141">
        <v>31.2</v>
      </c>
      <c r="G44" s="141">
        <v>31.2</v>
      </c>
      <c r="H44" s="191">
        <f t="shared" si="8"/>
        <v>0</v>
      </c>
      <c r="I44" s="188">
        <v>31.2</v>
      </c>
      <c r="J44" s="141">
        <v>17.600000000000001</v>
      </c>
      <c r="K44" s="141">
        <v>17.600000000000001</v>
      </c>
      <c r="L44" s="151">
        <f t="shared" si="9"/>
        <v>0</v>
      </c>
      <c r="M44" s="151">
        <f t="shared" si="6"/>
        <v>48.8</v>
      </c>
      <c r="N44" s="193">
        <v>16.260000000000002</v>
      </c>
      <c r="O44" s="141">
        <f t="shared" si="13"/>
        <v>47.46</v>
      </c>
      <c r="P44" s="141">
        <v>0</v>
      </c>
      <c r="Q44" s="141"/>
      <c r="R44" s="141"/>
      <c r="S44" s="141">
        <v>0</v>
      </c>
      <c r="T44" s="141">
        <v>0</v>
      </c>
      <c r="U44" s="141"/>
      <c r="V44" s="130">
        <f t="shared" si="10"/>
        <v>72.789999999999992</v>
      </c>
      <c r="W44" s="109">
        <f t="shared" si="11"/>
        <v>72.789999999999992</v>
      </c>
      <c r="X44" s="109">
        <f t="shared" si="12"/>
        <v>70.16</v>
      </c>
    </row>
    <row r="45" spans="1:24" s="8" customFormat="1" ht="25.5" customHeight="1">
      <c r="A45" s="140" t="s">
        <v>50</v>
      </c>
      <c r="B45" s="141">
        <v>23.99</v>
      </c>
      <c r="C45" s="176">
        <v>23.99</v>
      </c>
      <c r="D45" s="161">
        <f t="shared" si="5"/>
        <v>0</v>
      </c>
      <c r="E45" s="179">
        <v>23.99</v>
      </c>
      <c r="F45" s="141">
        <v>31.2</v>
      </c>
      <c r="G45" s="141">
        <v>31.2</v>
      </c>
      <c r="H45" s="191">
        <f t="shared" si="8"/>
        <v>0</v>
      </c>
      <c r="I45" s="189">
        <v>31.2</v>
      </c>
      <c r="J45" s="141">
        <v>17.600000000000001</v>
      </c>
      <c r="K45" s="141">
        <v>17.600000000000001</v>
      </c>
      <c r="L45" s="151">
        <f t="shared" si="9"/>
        <v>0</v>
      </c>
      <c r="M45" s="151">
        <f t="shared" si="6"/>
        <v>48.8</v>
      </c>
      <c r="N45" s="193">
        <v>17.600000000000001</v>
      </c>
      <c r="O45" s="141">
        <f t="shared" si="13"/>
        <v>48.8</v>
      </c>
      <c r="P45" s="131">
        <v>0</v>
      </c>
      <c r="Q45" s="131"/>
      <c r="R45" s="131"/>
      <c r="S45" s="132">
        <v>0</v>
      </c>
      <c r="T45" s="132"/>
      <c r="U45" s="132"/>
      <c r="V45" s="130">
        <f t="shared" si="10"/>
        <v>72.789999999999992</v>
      </c>
      <c r="W45" s="109">
        <f t="shared" si="11"/>
        <v>72.789999999999992</v>
      </c>
      <c r="X45" s="109">
        <f t="shared" si="12"/>
        <v>72.789999999999992</v>
      </c>
    </row>
    <row r="46" spans="1:24" s="16" customFormat="1" ht="25.5" customHeight="1">
      <c r="A46" s="140" t="s">
        <v>104</v>
      </c>
      <c r="B46" s="141">
        <v>25.34</v>
      </c>
      <c r="C46" s="176">
        <v>25.34</v>
      </c>
      <c r="D46" s="161">
        <f t="shared" si="5"/>
        <v>0</v>
      </c>
      <c r="E46" s="179">
        <v>10</v>
      </c>
      <c r="F46" s="141">
        <v>31.2</v>
      </c>
      <c r="G46" s="141">
        <v>31.2</v>
      </c>
      <c r="H46" s="191">
        <f t="shared" si="8"/>
        <v>0</v>
      </c>
      <c r="I46" s="189">
        <v>17.309999999999999</v>
      </c>
      <c r="J46" s="141">
        <v>17.600000000000001</v>
      </c>
      <c r="K46" s="141">
        <v>17.600000000000001</v>
      </c>
      <c r="L46" s="151">
        <f t="shared" si="9"/>
        <v>0</v>
      </c>
      <c r="M46" s="151">
        <f t="shared" si="6"/>
        <v>48.8</v>
      </c>
      <c r="N46" s="193"/>
      <c r="O46" s="141">
        <f t="shared" si="13"/>
        <v>17.309999999999999</v>
      </c>
      <c r="P46" s="141">
        <v>0</v>
      </c>
      <c r="Q46" s="141"/>
      <c r="R46" s="141"/>
      <c r="S46" s="141">
        <v>0</v>
      </c>
      <c r="T46" s="141">
        <v>0</v>
      </c>
      <c r="U46" s="141"/>
      <c r="V46" s="130">
        <f t="shared" si="10"/>
        <v>74.14</v>
      </c>
      <c r="W46" s="109">
        <f t="shared" si="11"/>
        <v>74.14</v>
      </c>
      <c r="X46" s="109">
        <f t="shared" si="12"/>
        <v>27.31</v>
      </c>
    </row>
    <row r="47" spans="1:24" s="16" customFormat="1" ht="25.5" customHeight="1">
      <c r="A47" s="140" t="s">
        <v>52</v>
      </c>
      <c r="B47" s="141">
        <v>13.43</v>
      </c>
      <c r="C47" s="176">
        <v>13.43</v>
      </c>
      <c r="D47" s="161">
        <f t="shared" si="5"/>
        <v>0</v>
      </c>
      <c r="E47" s="179">
        <v>13.43</v>
      </c>
      <c r="F47" s="141">
        <v>31.2</v>
      </c>
      <c r="G47" s="141">
        <v>31.2</v>
      </c>
      <c r="H47" s="191">
        <f t="shared" si="8"/>
        <v>0</v>
      </c>
      <c r="I47" s="189">
        <v>18.07</v>
      </c>
      <c r="J47" s="141">
        <v>35.200000000000003</v>
      </c>
      <c r="K47" s="141">
        <v>35.200000000000003</v>
      </c>
      <c r="L47" s="151">
        <f t="shared" si="9"/>
        <v>0</v>
      </c>
      <c r="M47" s="151">
        <f t="shared" si="6"/>
        <v>66.400000000000006</v>
      </c>
      <c r="N47" s="193"/>
      <c r="O47" s="141">
        <f t="shared" si="13"/>
        <v>18.07</v>
      </c>
      <c r="P47" s="141">
        <v>0</v>
      </c>
      <c r="Q47" s="141"/>
      <c r="R47" s="141"/>
      <c r="S47" s="141">
        <v>0</v>
      </c>
      <c r="T47" s="141">
        <v>0</v>
      </c>
      <c r="U47" s="141"/>
      <c r="V47" s="130">
        <f t="shared" si="10"/>
        <v>79.83</v>
      </c>
      <c r="W47" s="109">
        <f t="shared" si="11"/>
        <v>79.83</v>
      </c>
      <c r="X47" s="109">
        <f t="shared" si="12"/>
        <v>31.5</v>
      </c>
    </row>
    <row r="48" spans="1:24" s="16" customFormat="1" ht="25.5" customHeight="1">
      <c r="A48" s="140" t="s">
        <v>53</v>
      </c>
      <c r="B48" s="141">
        <v>25.34</v>
      </c>
      <c r="C48" s="176">
        <v>25.34</v>
      </c>
      <c r="D48" s="161">
        <f t="shared" si="5"/>
        <v>0</v>
      </c>
      <c r="E48" s="179">
        <v>7.8</v>
      </c>
      <c r="F48" s="141">
        <v>31.2</v>
      </c>
      <c r="G48" s="141">
        <v>31.2</v>
      </c>
      <c r="H48" s="191">
        <f t="shared" si="8"/>
        <v>0</v>
      </c>
      <c r="I48" s="189">
        <v>27.7</v>
      </c>
      <c r="J48" s="141">
        <v>26.4</v>
      </c>
      <c r="K48" s="141">
        <v>26.4</v>
      </c>
      <c r="L48" s="151">
        <f t="shared" si="9"/>
        <v>0</v>
      </c>
      <c r="M48" s="151">
        <f t="shared" si="6"/>
        <v>57.599999999999994</v>
      </c>
      <c r="N48" s="193"/>
      <c r="O48" s="141">
        <f t="shared" si="13"/>
        <v>27.7</v>
      </c>
      <c r="P48" s="141">
        <v>0</v>
      </c>
      <c r="Q48" s="141"/>
      <c r="R48" s="141"/>
      <c r="S48" s="141">
        <v>454</v>
      </c>
      <c r="T48" s="141">
        <v>454</v>
      </c>
      <c r="U48" s="141">
        <v>201.41</v>
      </c>
      <c r="V48" s="130">
        <f t="shared" si="10"/>
        <v>536.94000000000005</v>
      </c>
      <c r="W48" s="109">
        <f t="shared" si="11"/>
        <v>536.94000000000005</v>
      </c>
      <c r="X48" s="109">
        <f t="shared" si="12"/>
        <v>236.91</v>
      </c>
    </row>
    <row r="49" spans="1:24" s="17" customFormat="1" ht="25.5" customHeight="1">
      <c r="A49" s="140" t="s">
        <v>54</v>
      </c>
      <c r="B49" s="159">
        <v>45.18</v>
      </c>
      <c r="C49" s="176">
        <v>41.28</v>
      </c>
      <c r="D49" s="161">
        <f t="shared" si="5"/>
        <v>3.8999999999999986</v>
      </c>
      <c r="E49" s="179">
        <v>25.69</v>
      </c>
      <c r="F49" s="141">
        <v>42.8</v>
      </c>
      <c r="G49" s="141">
        <v>42.8</v>
      </c>
      <c r="H49" s="191">
        <f t="shared" si="8"/>
        <v>0</v>
      </c>
      <c r="I49" s="189"/>
      <c r="J49" s="141">
        <v>0</v>
      </c>
      <c r="K49" s="141"/>
      <c r="L49" s="151">
        <f t="shared" si="9"/>
        <v>0</v>
      </c>
      <c r="M49" s="151">
        <f t="shared" si="6"/>
        <v>42.8</v>
      </c>
      <c r="N49" s="193"/>
      <c r="O49" s="141">
        <f t="shared" si="13"/>
        <v>0</v>
      </c>
      <c r="P49" s="141">
        <v>0</v>
      </c>
      <c r="Q49" s="141"/>
      <c r="R49" s="141"/>
      <c r="S49" s="141">
        <v>0</v>
      </c>
      <c r="T49" s="141"/>
      <c r="U49" s="141"/>
      <c r="V49" s="158">
        <f t="shared" si="10"/>
        <v>87.97999999999999</v>
      </c>
      <c r="W49" s="109">
        <f t="shared" si="11"/>
        <v>84.08</v>
      </c>
      <c r="X49" s="109">
        <f t="shared" si="12"/>
        <v>25.69</v>
      </c>
    </row>
    <row r="50" spans="1:24" s="17" customFormat="1" ht="25.5" customHeight="1">
      <c r="A50" s="140" t="s">
        <v>298</v>
      </c>
      <c r="B50" s="141">
        <v>32.619999999999997</v>
      </c>
      <c r="C50" s="176">
        <v>32.619999999999997</v>
      </c>
      <c r="D50" s="161">
        <f t="shared" si="5"/>
        <v>0</v>
      </c>
      <c r="E50" s="179">
        <v>0</v>
      </c>
      <c r="F50" s="141">
        <v>31.2</v>
      </c>
      <c r="G50" s="141">
        <v>31.2</v>
      </c>
      <c r="H50" s="191">
        <f t="shared" si="8"/>
        <v>0</v>
      </c>
      <c r="I50" s="189">
        <v>0</v>
      </c>
      <c r="J50" s="141">
        <v>8.8000000000000007</v>
      </c>
      <c r="K50" s="141">
        <v>8.8000000000000007</v>
      </c>
      <c r="L50" s="151">
        <f t="shared" si="9"/>
        <v>0</v>
      </c>
      <c r="M50" s="151">
        <f t="shared" si="6"/>
        <v>40</v>
      </c>
      <c r="N50" s="193">
        <v>0</v>
      </c>
      <c r="O50" s="141">
        <f t="shared" si="13"/>
        <v>0</v>
      </c>
      <c r="P50" s="141">
        <v>0</v>
      </c>
      <c r="Q50" s="141"/>
      <c r="R50" s="141"/>
      <c r="S50" s="141">
        <v>0</v>
      </c>
      <c r="T50" s="141">
        <v>0</v>
      </c>
      <c r="U50" s="141"/>
      <c r="V50" s="130">
        <f t="shared" si="10"/>
        <v>72.61999999999999</v>
      </c>
      <c r="W50" s="109">
        <f t="shared" si="11"/>
        <v>72.61999999999999</v>
      </c>
      <c r="X50" s="109">
        <f t="shared" si="12"/>
        <v>0</v>
      </c>
    </row>
    <row r="51" spans="1:24" s="17" customFormat="1" ht="25.5" customHeight="1">
      <c r="A51" s="140" t="s">
        <v>56</v>
      </c>
      <c r="B51" s="141">
        <v>19.489999999999998</v>
      </c>
      <c r="C51" s="176">
        <v>19.489999999999998</v>
      </c>
      <c r="D51" s="161">
        <f t="shared" si="5"/>
        <v>0</v>
      </c>
      <c r="E51" s="179">
        <v>19.489999999999998</v>
      </c>
      <c r="F51" s="141">
        <v>31.2</v>
      </c>
      <c r="G51" s="141">
        <v>31.2</v>
      </c>
      <c r="H51" s="191">
        <f t="shared" si="8"/>
        <v>0</v>
      </c>
      <c r="I51" s="188"/>
      <c r="J51" s="141">
        <v>70.400000000000006</v>
      </c>
      <c r="K51" s="141">
        <v>70.400000000000006</v>
      </c>
      <c r="L51" s="151">
        <f t="shared" si="9"/>
        <v>0</v>
      </c>
      <c r="M51" s="151">
        <f t="shared" si="6"/>
        <v>101.60000000000001</v>
      </c>
      <c r="N51" s="191">
        <v>70.400000000000006</v>
      </c>
      <c r="O51" s="141">
        <f t="shared" si="13"/>
        <v>70.400000000000006</v>
      </c>
      <c r="P51" s="141">
        <v>0</v>
      </c>
      <c r="Q51" s="141"/>
      <c r="R51" s="141"/>
      <c r="S51" s="141">
        <v>0</v>
      </c>
      <c r="T51" s="141">
        <v>0</v>
      </c>
      <c r="U51" s="141"/>
      <c r="V51" s="130">
        <f t="shared" si="10"/>
        <v>121.09</v>
      </c>
      <c r="W51" s="109">
        <f t="shared" si="11"/>
        <v>121.09</v>
      </c>
      <c r="X51" s="109">
        <f t="shared" si="12"/>
        <v>89.89</v>
      </c>
    </row>
    <row r="52" spans="1:24" s="17" customFormat="1" ht="25.5" customHeight="1">
      <c r="A52" s="140" t="s">
        <v>57</v>
      </c>
      <c r="B52" s="141">
        <v>38.61</v>
      </c>
      <c r="C52" s="176">
        <v>38.61</v>
      </c>
      <c r="D52" s="161">
        <f t="shared" si="5"/>
        <v>0</v>
      </c>
      <c r="E52" s="179">
        <v>38.61</v>
      </c>
      <c r="F52" s="141">
        <v>31.2</v>
      </c>
      <c r="G52" s="141">
        <v>31.2</v>
      </c>
      <c r="H52" s="191">
        <f t="shared" si="8"/>
        <v>0</v>
      </c>
      <c r="I52" s="189">
        <v>31.2</v>
      </c>
      <c r="J52" s="141">
        <v>26.4</v>
      </c>
      <c r="K52" s="141">
        <v>26.4</v>
      </c>
      <c r="L52" s="151">
        <f t="shared" si="9"/>
        <v>0</v>
      </c>
      <c r="M52" s="151">
        <f t="shared" si="6"/>
        <v>57.599999999999994</v>
      </c>
      <c r="N52" s="193">
        <v>26.4</v>
      </c>
      <c r="O52" s="141">
        <f t="shared" si="13"/>
        <v>57.599999999999994</v>
      </c>
      <c r="P52" s="141">
        <v>0</v>
      </c>
      <c r="Q52" s="141"/>
      <c r="R52" s="141"/>
      <c r="S52" s="141">
        <v>0</v>
      </c>
      <c r="T52" s="141"/>
      <c r="U52" s="141"/>
      <c r="V52" s="158">
        <f t="shared" si="10"/>
        <v>96.210000000000008</v>
      </c>
      <c r="W52" s="109">
        <f t="shared" si="11"/>
        <v>96.210000000000008</v>
      </c>
      <c r="X52" s="109">
        <f t="shared" si="12"/>
        <v>96.210000000000008</v>
      </c>
    </row>
    <row r="53" spans="1:24" s="17" customFormat="1" ht="25.5" customHeight="1">
      <c r="A53" s="140" t="s">
        <v>58</v>
      </c>
      <c r="B53" s="141">
        <v>11.92</v>
      </c>
      <c r="C53" s="176">
        <v>11.92</v>
      </c>
      <c r="D53" s="161">
        <f t="shared" si="5"/>
        <v>0</v>
      </c>
      <c r="E53" s="179">
        <v>11.92</v>
      </c>
      <c r="F53" s="141">
        <v>31.2</v>
      </c>
      <c r="G53" s="141">
        <v>31.2</v>
      </c>
      <c r="H53" s="191">
        <f t="shared" si="8"/>
        <v>0</v>
      </c>
      <c r="I53" s="189">
        <v>22.38</v>
      </c>
      <c r="J53" s="141">
        <v>8.8000000000000007</v>
      </c>
      <c r="K53" s="141">
        <v>8.8000000000000007</v>
      </c>
      <c r="L53" s="151">
        <f t="shared" si="9"/>
        <v>0</v>
      </c>
      <c r="M53" s="151">
        <f t="shared" si="6"/>
        <v>40</v>
      </c>
      <c r="N53" s="193"/>
      <c r="O53" s="141">
        <f t="shared" si="13"/>
        <v>22.38</v>
      </c>
      <c r="P53" s="141">
        <v>0</v>
      </c>
      <c r="Q53" s="141"/>
      <c r="R53" s="141"/>
      <c r="S53" s="141">
        <v>0</v>
      </c>
      <c r="T53" s="141">
        <v>0</v>
      </c>
      <c r="U53" s="141"/>
      <c r="V53" s="130">
        <f t="shared" si="10"/>
        <v>51.92</v>
      </c>
      <c r="W53" s="109">
        <f t="shared" si="11"/>
        <v>51.92</v>
      </c>
      <c r="X53" s="109">
        <f t="shared" si="12"/>
        <v>34.299999999999997</v>
      </c>
    </row>
    <row r="54" spans="1:24" s="17" customFormat="1" ht="25.5" customHeight="1">
      <c r="A54" s="140" t="s">
        <v>59</v>
      </c>
      <c r="B54" s="141">
        <v>11.92</v>
      </c>
      <c r="C54" s="176">
        <v>11.92</v>
      </c>
      <c r="D54" s="161">
        <f t="shared" si="5"/>
        <v>0</v>
      </c>
      <c r="E54" s="179">
        <v>6.13</v>
      </c>
      <c r="F54" s="141">
        <v>31.2</v>
      </c>
      <c r="G54" s="141">
        <v>31.2</v>
      </c>
      <c r="H54" s="191">
        <f t="shared" si="8"/>
        <v>0</v>
      </c>
      <c r="I54" s="189">
        <v>27.99</v>
      </c>
      <c r="J54" s="141">
        <v>8.8000000000000007</v>
      </c>
      <c r="K54" s="141">
        <v>8.8000000000000007</v>
      </c>
      <c r="L54" s="151">
        <f t="shared" si="9"/>
        <v>0</v>
      </c>
      <c r="M54" s="151">
        <f t="shared" si="6"/>
        <v>40</v>
      </c>
      <c r="N54" s="193"/>
      <c r="O54" s="141">
        <f t="shared" si="13"/>
        <v>27.99</v>
      </c>
      <c r="P54" s="141">
        <v>0</v>
      </c>
      <c r="Q54" s="141"/>
      <c r="R54" s="141"/>
      <c r="S54" s="141">
        <v>0</v>
      </c>
      <c r="T54" s="141">
        <v>0</v>
      </c>
      <c r="U54" s="141"/>
      <c r="V54" s="130">
        <f t="shared" si="10"/>
        <v>51.92</v>
      </c>
      <c r="W54" s="109">
        <f t="shared" si="11"/>
        <v>51.92</v>
      </c>
      <c r="X54" s="109">
        <f t="shared" si="12"/>
        <v>34.119999999999997</v>
      </c>
    </row>
    <row r="55" spans="1:24" s="17" customFormat="1" ht="25.5" customHeight="1">
      <c r="A55" s="140" t="s">
        <v>60</v>
      </c>
      <c r="B55" s="141">
        <v>13.27</v>
      </c>
      <c r="C55" s="176">
        <v>13.27</v>
      </c>
      <c r="D55" s="161">
        <f t="shared" si="5"/>
        <v>0</v>
      </c>
      <c r="E55" s="179">
        <v>13.27</v>
      </c>
      <c r="F55" s="141">
        <v>31.2</v>
      </c>
      <c r="G55" s="141">
        <v>31.2</v>
      </c>
      <c r="H55" s="191">
        <f t="shared" si="8"/>
        <v>0</v>
      </c>
      <c r="I55" s="189">
        <v>31.2</v>
      </c>
      <c r="J55" s="141">
        <v>0</v>
      </c>
      <c r="K55" s="141">
        <v>0</v>
      </c>
      <c r="L55" s="151">
        <f t="shared" si="9"/>
        <v>0</v>
      </c>
      <c r="M55" s="151">
        <f t="shared" si="6"/>
        <v>31.2</v>
      </c>
      <c r="N55" s="193"/>
      <c r="O55" s="141">
        <f t="shared" si="13"/>
        <v>31.2</v>
      </c>
      <c r="P55" s="141">
        <v>0</v>
      </c>
      <c r="Q55" s="141"/>
      <c r="R55" s="141"/>
      <c r="S55" s="141">
        <v>0</v>
      </c>
      <c r="T55" s="141">
        <v>0</v>
      </c>
      <c r="U55" s="141"/>
      <c r="V55" s="130">
        <f t="shared" si="10"/>
        <v>44.47</v>
      </c>
      <c r="W55" s="109">
        <f t="shared" si="11"/>
        <v>44.47</v>
      </c>
      <c r="X55" s="109">
        <f t="shared" si="12"/>
        <v>44.47</v>
      </c>
    </row>
    <row r="56" spans="1:24" s="17" customFormat="1" ht="25.5" customHeight="1">
      <c r="A56" s="140" t="s">
        <v>103</v>
      </c>
      <c r="B56" s="141">
        <v>13.27</v>
      </c>
      <c r="C56" s="176">
        <v>13.27</v>
      </c>
      <c r="D56" s="161">
        <f t="shared" si="5"/>
        <v>0</v>
      </c>
      <c r="E56" s="179">
        <v>13.27</v>
      </c>
      <c r="F56" s="141">
        <v>31.2</v>
      </c>
      <c r="G56" s="141">
        <v>31.2</v>
      </c>
      <c r="H56" s="191">
        <f t="shared" si="8"/>
        <v>0</v>
      </c>
      <c r="I56" s="188">
        <v>31.2</v>
      </c>
      <c r="J56" s="141">
        <v>61.6</v>
      </c>
      <c r="K56" s="141">
        <v>61.6</v>
      </c>
      <c r="L56" s="151">
        <f t="shared" si="9"/>
        <v>0</v>
      </c>
      <c r="M56" s="151">
        <f t="shared" si="6"/>
        <v>92.8</v>
      </c>
      <c r="N56" s="193">
        <v>38.5</v>
      </c>
      <c r="O56" s="141">
        <f t="shared" si="13"/>
        <v>69.7</v>
      </c>
      <c r="P56" s="141">
        <v>0</v>
      </c>
      <c r="Q56" s="141"/>
      <c r="R56" s="141"/>
      <c r="S56" s="141">
        <v>0</v>
      </c>
      <c r="T56" s="141">
        <v>0</v>
      </c>
      <c r="U56" s="141"/>
      <c r="V56" s="130">
        <f t="shared" si="10"/>
        <v>106.07</v>
      </c>
      <c r="W56" s="109">
        <f t="shared" si="11"/>
        <v>106.07</v>
      </c>
      <c r="X56" s="109">
        <f t="shared" si="12"/>
        <v>82.97</v>
      </c>
    </row>
    <row r="57" spans="1:24" s="16" customFormat="1" ht="25.5" customHeight="1">
      <c r="A57" s="140" t="s">
        <v>62</v>
      </c>
      <c r="B57" s="141">
        <v>54.92</v>
      </c>
      <c r="C57" s="176">
        <v>54.92</v>
      </c>
      <c r="D57" s="161">
        <f t="shared" si="5"/>
        <v>0</v>
      </c>
      <c r="E57" s="179">
        <v>31.98</v>
      </c>
      <c r="F57" s="141">
        <v>74</v>
      </c>
      <c r="G57" s="141">
        <v>74</v>
      </c>
      <c r="H57" s="191">
        <f t="shared" si="8"/>
        <v>0</v>
      </c>
      <c r="I57" s="189">
        <v>60.33</v>
      </c>
      <c r="J57" s="141">
        <v>88</v>
      </c>
      <c r="K57" s="141">
        <v>88</v>
      </c>
      <c r="L57" s="151">
        <f t="shared" si="9"/>
        <v>0</v>
      </c>
      <c r="M57" s="151">
        <f t="shared" si="6"/>
        <v>162</v>
      </c>
      <c r="N57" s="193"/>
      <c r="O57" s="141">
        <f t="shared" si="13"/>
        <v>60.33</v>
      </c>
      <c r="P57" s="141">
        <v>0</v>
      </c>
      <c r="Q57" s="141"/>
      <c r="R57" s="141"/>
      <c r="S57" s="141">
        <v>0</v>
      </c>
      <c r="T57" s="141">
        <v>0</v>
      </c>
      <c r="U57" s="141"/>
      <c r="V57" s="130">
        <f t="shared" si="10"/>
        <v>216.92000000000002</v>
      </c>
      <c r="W57" s="109">
        <f t="shared" si="11"/>
        <v>216.92000000000002</v>
      </c>
      <c r="X57" s="109">
        <f t="shared" si="12"/>
        <v>92.31</v>
      </c>
    </row>
    <row r="58" spans="1:24" s="16" customFormat="1" ht="25.5" customHeight="1">
      <c r="A58" s="140" t="s">
        <v>63</v>
      </c>
      <c r="B58" s="141">
        <v>25.34</v>
      </c>
      <c r="C58" s="176">
        <v>25.34</v>
      </c>
      <c r="D58" s="161">
        <f t="shared" si="5"/>
        <v>0</v>
      </c>
      <c r="E58" s="179">
        <v>25.34</v>
      </c>
      <c r="F58" s="141">
        <v>31.2</v>
      </c>
      <c r="G58" s="141">
        <v>31.2</v>
      </c>
      <c r="H58" s="191">
        <f t="shared" si="8"/>
        <v>0</v>
      </c>
      <c r="I58" s="187">
        <v>31.2</v>
      </c>
      <c r="J58" s="141">
        <v>70.400000000000006</v>
      </c>
      <c r="K58" s="141">
        <v>70.400000000000006</v>
      </c>
      <c r="L58" s="151">
        <f t="shared" si="9"/>
        <v>0</v>
      </c>
      <c r="M58" s="151">
        <f t="shared" si="6"/>
        <v>101.60000000000001</v>
      </c>
      <c r="N58" s="193">
        <v>38.36</v>
      </c>
      <c r="O58" s="141">
        <f t="shared" si="13"/>
        <v>69.56</v>
      </c>
      <c r="P58" s="141">
        <v>0</v>
      </c>
      <c r="Q58" s="141"/>
      <c r="R58" s="141"/>
      <c r="S58" s="141">
        <v>0</v>
      </c>
      <c r="T58" s="141">
        <v>0</v>
      </c>
      <c r="U58" s="141"/>
      <c r="V58" s="130">
        <f t="shared" si="10"/>
        <v>126.94</v>
      </c>
      <c r="W58" s="109">
        <f t="shared" si="11"/>
        <v>126.94</v>
      </c>
      <c r="X58" s="109">
        <f t="shared" si="12"/>
        <v>94.9</v>
      </c>
    </row>
    <row r="59" spans="1:24" s="16" customFormat="1" ht="25.5" customHeight="1">
      <c r="A59" s="140" t="s">
        <v>64</v>
      </c>
      <c r="B59" s="141">
        <v>45.18</v>
      </c>
      <c r="C59" s="176">
        <v>45.18</v>
      </c>
      <c r="D59" s="161">
        <f t="shared" si="5"/>
        <v>0</v>
      </c>
      <c r="E59" s="179">
        <v>45.18</v>
      </c>
      <c r="F59" s="141">
        <v>31.2</v>
      </c>
      <c r="G59" s="141">
        <v>31.2</v>
      </c>
      <c r="H59" s="191">
        <f t="shared" si="8"/>
        <v>0</v>
      </c>
      <c r="I59" s="189"/>
      <c r="J59" s="141">
        <v>108.4</v>
      </c>
      <c r="K59" s="141">
        <v>108.4</v>
      </c>
      <c r="L59" s="151">
        <f t="shared" si="9"/>
        <v>0</v>
      </c>
      <c r="M59" s="151">
        <f t="shared" si="6"/>
        <v>139.6</v>
      </c>
      <c r="N59" s="193">
        <v>136.37</v>
      </c>
      <c r="O59" s="141">
        <f t="shared" si="13"/>
        <v>136.37</v>
      </c>
      <c r="P59" s="141">
        <v>0</v>
      </c>
      <c r="Q59" s="141"/>
      <c r="R59" s="141"/>
      <c r="S59" s="141">
        <v>0</v>
      </c>
      <c r="T59" s="141">
        <v>0</v>
      </c>
      <c r="U59" s="141"/>
      <c r="V59" s="130">
        <f t="shared" si="10"/>
        <v>184.78</v>
      </c>
      <c r="W59" s="109">
        <f t="shared" si="11"/>
        <v>184.78</v>
      </c>
      <c r="X59" s="109">
        <f t="shared" si="12"/>
        <v>181.55</v>
      </c>
    </row>
    <row r="60" spans="1:24" s="16" customFormat="1" ht="25.5" customHeight="1">
      <c r="A60" s="140" t="s">
        <v>65</v>
      </c>
      <c r="B60" s="141">
        <v>23.99</v>
      </c>
      <c r="C60" s="176">
        <v>23.99</v>
      </c>
      <c r="D60" s="161">
        <f t="shared" si="5"/>
        <v>0</v>
      </c>
      <c r="E60" s="179">
        <v>23.99</v>
      </c>
      <c r="F60" s="141">
        <v>31.2</v>
      </c>
      <c r="G60" s="141">
        <v>31.2</v>
      </c>
      <c r="H60" s="191">
        <f t="shared" si="8"/>
        <v>0</v>
      </c>
      <c r="I60" s="189">
        <v>31.2</v>
      </c>
      <c r="J60" s="141">
        <v>61.6</v>
      </c>
      <c r="K60" s="141">
        <v>61.6</v>
      </c>
      <c r="L60" s="151">
        <f t="shared" si="9"/>
        <v>0</v>
      </c>
      <c r="M60" s="151">
        <f t="shared" si="6"/>
        <v>92.8</v>
      </c>
      <c r="N60" s="193">
        <v>61.6</v>
      </c>
      <c r="O60" s="141">
        <f t="shared" si="13"/>
        <v>92.8</v>
      </c>
      <c r="P60" s="141">
        <v>0</v>
      </c>
      <c r="Q60" s="141"/>
      <c r="R60" s="141"/>
      <c r="S60" s="141">
        <v>0</v>
      </c>
      <c r="T60" s="141">
        <v>0</v>
      </c>
      <c r="U60" s="141"/>
      <c r="V60" s="130">
        <f t="shared" si="10"/>
        <v>116.78999999999999</v>
      </c>
      <c r="W60" s="109">
        <f t="shared" si="11"/>
        <v>116.78999999999999</v>
      </c>
      <c r="X60" s="109">
        <f t="shared" si="12"/>
        <v>116.78999999999999</v>
      </c>
    </row>
    <row r="61" spans="1:24" s="16" customFormat="1" ht="25.5" customHeight="1">
      <c r="A61" s="140" t="s">
        <v>66</v>
      </c>
      <c r="B61" s="141">
        <v>25.34</v>
      </c>
      <c r="C61" s="176">
        <v>25.34</v>
      </c>
      <c r="D61" s="161">
        <f t="shared" si="5"/>
        <v>0</v>
      </c>
      <c r="E61" s="179">
        <v>25.34</v>
      </c>
      <c r="F61" s="141">
        <v>31.2</v>
      </c>
      <c r="G61" s="141">
        <v>31.2</v>
      </c>
      <c r="H61" s="191">
        <f t="shared" si="8"/>
        <v>0</v>
      </c>
      <c r="I61" s="189"/>
      <c r="J61" s="141">
        <v>44</v>
      </c>
      <c r="K61" s="141">
        <v>44</v>
      </c>
      <c r="L61" s="151">
        <f t="shared" si="9"/>
        <v>0</v>
      </c>
      <c r="M61" s="151">
        <f t="shared" si="6"/>
        <v>75.2</v>
      </c>
      <c r="N61" s="193">
        <v>73.42</v>
      </c>
      <c r="O61" s="141">
        <f t="shared" si="13"/>
        <v>73.42</v>
      </c>
      <c r="P61" s="141">
        <v>0</v>
      </c>
      <c r="Q61" s="141"/>
      <c r="R61" s="141"/>
      <c r="S61" s="141">
        <v>0</v>
      </c>
      <c r="T61" s="141">
        <v>0</v>
      </c>
      <c r="U61" s="141"/>
      <c r="V61" s="130">
        <f t="shared" si="10"/>
        <v>100.53999999999999</v>
      </c>
      <c r="W61" s="109">
        <f t="shared" si="11"/>
        <v>100.53999999999999</v>
      </c>
      <c r="X61" s="109">
        <f t="shared" si="12"/>
        <v>98.76</v>
      </c>
    </row>
    <row r="62" spans="1:24" s="16" customFormat="1" ht="25.5" customHeight="1">
      <c r="A62" s="140" t="s">
        <v>67</v>
      </c>
      <c r="B62" s="141">
        <v>13.27</v>
      </c>
      <c r="C62" s="176">
        <v>13.27</v>
      </c>
      <c r="D62" s="161">
        <f t="shared" si="5"/>
        <v>0</v>
      </c>
      <c r="E62" s="179">
        <v>13.27</v>
      </c>
      <c r="F62" s="141">
        <v>31.2</v>
      </c>
      <c r="G62" s="141">
        <v>31.2</v>
      </c>
      <c r="H62" s="191">
        <f t="shared" si="8"/>
        <v>0</v>
      </c>
      <c r="I62" s="188">
        <v>31.2</v>
      </c>
      <c r="J62" s="141">
        <v>61.6</v>
      </c>
      <c r="K62" s="141">
        <v>61.6</v>
      </c>
      <c r="L62" s="151">
        <f t="shared" si="9"/>
        <v>0</v>
      </c>
      <c r="M62" s="151">
        <f t="shared" si="6"/>
        <v>92.8</v>
      </c>
      <c r="N62" s="191">
        <v>61.6</v>
      </c>
      <c r="O62" s="141">
        <f t="shared" si="13"/>
        <v>92.8</v>
      </c>
      <c r="P62" s="141">
        <v>0</v>
      </c>
      <c r="Q62" s="141"/>
      <c r="R62" s="141"/>
      <c r="S62" s="141">
        <v>0</v>
      </c>
      <c r="T62" s="141">
        <v>0</v>
      </c>
      <c r="U62" s="141"/>
      <c r="V62" s="130">
        <f t="shared" si="10"/>
        <v>106.07</v>
      </c>
      <c r="W62" s="109">
        <f t="shared" si="11"/>
        <v>106.07</v>
      </c>
      <c r="X62" s="109">
        <f t="shared" si="12"/>
        <v>106.07</v>
      </c>
    </row>
    <row r="63" spans="1:24" s="16" customFormat="1" ht="25.5" customHeight="1">
      <c r="A63" s="140" t="s">
        <v>68</v>
      </c>
      <c r="B63" s="141">
        <v>15.59</v>
      </c>
      <c r="C63" s="176">
        <v>15.59</v>
      </c>
      <c r="D63" s="161">
        <f t="shared" si="5"/>
        <v>0</v>
      </c>
      <c r="E63" s="179">
        <v>15.59</v>
      </c>
      <c r="F63" s="141">
        <v>31.2</v>
      </c>
      <c r="G63" s="141">
        <v>31.2</v>
      </c>
      <c r="H63" s="191">
        <f t="shared" si="8"/>
        <v>0</v>
      </c>
      <c r="I63" s="189">
        <v>31.2</v>
      </c>
      <c r="J63" s="141">
        <v>70.400000000000006</v>
      </c>
      <c r="K63" s="141">
        <v>70.400000000000006</v>
      </c>
      <c r="L63" s="151">
        <f t="shared" si="9"/>
        <v>0</v>
      </c>
      <c r="M63" s="151">
        <f t="shared" si="6"/>
        <v>101.60000000000001</v>
      </c>
      <c r="N63" s="193">
        <v>70.400000000000006</v>
      </c>
      <c r="O63" s="141">
        <f t="shared" si="13"/>
        <v>101.60000000000001</v>
      </c>
      <c r="P63" s="141">
        <v>0</v>
      </c>
      <c r="Q63" s="141"/>
      <c r="R63" s="141"/>
      <c r="S63" s="141">
        <v>0</v>
      </c>
      <c r="T63" s="141">
        <v>0</v>
      </c>
      <c r="U63" s="141"/>
      <c r="V63" s="130">
        <f t="shared" si="10"/>
        <v>117.19</v>
      </c>
      <c r="W63" s="109">
        <f t="shared" si="11"/>
        <v>117.19</v>
      </c>
      <c r="X63" s="109">
        <f t="shared" si="12"/>
        <v>117.19</v>
      </c>
    </row>
    <row r="64" spans="1:24" s="16" customFormat="1" ht="25.5" customHeight="1">
      <c r="A64" s="140" t="s">
        <v>69</v>
      </c>
      <c r="B64" s="141">
        <v>51.7</v>
      </c>
      <c r="C64" s="176">
        <v>51.7</v>
      </c>
      <c r="D64" s="161">
        <f t="shared" si="5"/>
        <v>0</v>
      </c>
      <c r="E64" s="179">
        <v>5</v>
      </c>
      <c r="F64" s="141">
        <v>51.7</v>
      </c>
      <c r="G64" s="141">
        <v>51.7</v>
      </c>
      <c r="H64" s="191">
        <f t="shared" si="8"/>
        <v>0</v>
      </c>
      <c r="I64" s="189">
        <v>5</v>
      </c>
      <c r="J64" s="141">
        <v>0</v>
      </c>
      <c r="K64" s="141">
        <v>0</v>
      </c>
      <c r="L64" s="151">
        <f t="shared" si="9"/>
        <v>0</v>
      </c>
      <c r="M64" s="151">
        <f t="shared" si="6"/>
        <v>51.7</v>
      </c>
      <c r="N64" s="193"/>
      <c r="O64" s="141">
        <f t="shared" si="13"/>
        <v>5</v>
      </c>
      <c r="P64" s="141">
        <f>0+48</f>
        <v>48</v>
      </c>
      <c r="Q64" s="141">
        <f>0+48</f>
        <v>48</v>
      </c>
      <c r="R64" s="141">
        <f>0+48</f>
        <v>48</v>
      </c>
      <c r="S64" s="141">
        <v>0</v>
      </c>
      <c r="T64" s="141">
        <v>0</v>
      </c>
      <c r="U64" s="141"/>
      <c r="V64" s="158">
        <f t="shared" si="10"/>
        <v>151.4</v>
      </c>
      <c r="W64" s="109">
        <f t="shared" si="11"/>
        <v>151.4</v>
      </c>
      <c r="X64" s="109">
        <f t="shared" si="12"/>
        <v>58</v>
      </c>
    </row>
    <row r="65" spans="1:25" s="8" customFormat="1" ht="25.5" customHeight="1">
      <c r="A65" s="140" t="s">
        <v>70</v>
      </c>
      <c r="B65" s="141">
        <v>25.34</v>
      </c>
      <c r="C65" s="176">
        <v>25.34</v>
      </c>
      <c r="D65" s="161">
        <f t="shared" si="5"/>
        <v>0</v>
      </c>
      <c r="E65" s="179"/>
      <c r="F65" s="141">
        <v>31.2</v>
      </c>
      <c r="G65" s="141">
        <v>31.2</v>
      </c>
      <c r="H65" s="191">
        <f t="shared" si="8"/>
        <v>0</v>
      </c>
      <c r="I65" s="188">
        <v>31.2</v>
      </c>
      <c r="J65" s="141">
        <v>88</v>
      </c>
      <c r="K65" s="141">
        <v>88</v>
      </c>
      <c r="L65" s="151">
        <f t="shared" si="9"/>
        <v>0</v>
      </c>
      <c r="M65" s="151">
        <f t="shared" si="6"/>
        <v>119.2</v>
      </c>
      <c r="N65" s="193">
        <v>38</v>
      </c>
      <c r="O65" s="141">
        <f t="shared" si="13"/>
        <v>69.2</v>
      </c>
      <c r="P65" s="141">
        <f>172-48</f>
        <v>124</v>
      </c>
      <c r="Q65" s="141">
        <f>172-48</f>
        <v>124</v>
      </c>
      <c r="R65" s="141"/>
      <c r="S65" s="131">
        <v>0</v>
      </c>
      <c r="T65" s="131">
        <v>0</v>
      </c>
      <c r="U65" s="131"/>
      <c r="V65" s="130">
        <f t="shared" si="10"/>
        <v>268.53999999999996</v>
      </c>
      <c r="W65" s="109">
        <f t="shared" si="11"/>
        <v>268.53999999999996</v>
      </c>
      <c r="X65" s="109">
        <f t="shared" si="12"/>
        <v>69.2</v>
      </c>
    </row>
    <row r="66" spans="1:25" s="16" customFormat="1" ht="25.5" customHeight="1">
      <c r="A66" s="155" t="s">
        <v>112</v>
      </c>
      <c r="B66" s="141">
        <v>25.34</v>
      </c>
      <c r="C66" s="176">
        <v>25.34</v>
      </c>
      <c r="D66" s="161">
        <f t="shared" si="5"/>
        <v>0</v>
      </c>
      <c r="E66" s="179">
        <v>25.34</v>
      </c>
      <c r="F66" s="154">
        <v>31.2</v>
      </c>
      <c r="G66" s="154">
        <v>31.2</v>
      </c>
      <c r="H66" s="191">
        <f t="shared" si="8"/>
        <v>0</v>
      </c>
      <c r="I66" s="190">
        <v>31.2</v>
      </c>
      <c r="J66" s="141">
        <v>17.600000000000001</v>
      </c>
      <c r="K66" s="175">
        <v>8.8000000000000007</v>
      </c>
      <c r="L66" s="151">
        <f t="shared" si="9"/>
        <v>8.7999999999999972</v>
      </c>
      <c r="M66" s="151">
        <f t="shared" si="6"/>
        <v>48.8</v>
      </c>
      <c r="N66" s="193"/>
      <c r="O66" s="141">
        <f t="shared" si="13"/>
        <v>31.2</v>
      </c>
      <c r="P66" s="141">
        <v>90</v>
      </c>
      <c r="Q66" s="141">
        <v>90</v>
      </c>
      <c r="R66" s="141">
        <v>90</v>
      </c>
      <c r="S66" s="141">
        <v>0</v>
      </c>
      <c r="T66" s="141">
        <v>0</v>
      </c>
      <c r="U66" s="141"/>
      <c r="V66" s="130">
        <f t="shared" si="10"/>
        <v>164.14</v>
      </c>
      <c r="W66" s="109">
        <f t="shared" si="11"/>
        <v>155.34</v>
      </c>
      <c r="X66" s="109">
        <f t="shared" si="12"/>
        <v>146.54</v>
      </c>
    </row>
    <row r="67" spans="1:25" s="16" customFormat="1" ht="25.5" customHeight="1">
      <c r="A67" s="140" t="s">
        <v>105</v>
      </c>
      <c r="B67" s="141">
        <v>25.34</v>
      </c>
      <c r="C67" s="176">
        <v>25.34</v>
      </c>
      <c r="D67" s="161">
        <f t="shared" si="5"/>
        <v>0</v>
      </c>
      <c r="E67" s="179"/>
      <c r="F67" s="141">
        <v>31.2</v>
      </c>
      <c r="G67" s="141">
        <v>31.2</v>
      </c>
      <c r="H67" s="191">
        <f t="shared" si="8"/>
        <v>0</v>
      </c>
      <c r="I67" s="189">
        <v>9.5</v>
      </c>
      <c r="J67" s="141">
        <v>52.8</v>
      </c>
      <c r="K67" s="141">
        <v>52.8</v>
      </c>
      <c r="L67" s="151">
        <f t="shared" si="9"/>
        <v>0</v>
      </c>
      <c r="M67" s="151">
        <f t="shared" si="6"/>
        <v>84</v>
      </c>
      <c r="N67" s="193"/>
      <c r="O67" s="141">
        <f t="shared" si="13"/>
        <v>9.5</v>
      </c>
      <c r="P67" s="141">
        <v>80</v>
      </c>
      <c r="Q67" s="141">
        <v>80</v>
      </c>
      <c r="R67" s="141">
        <v>71.75</v>
      </c>
      <c r="S67" s="141">
        <v>0</v>
      </c>
      <c r="T67" s="141">
        <v>0</v>
      </c>
      <c r="U67" s="141"/>
      <c r="V67" s="130">
        <f t="shared" si="10"/>
        <v>189.34</v>
      </c>
      <c r="W67" s="109">
        <f t="shared" si="11"/>
        <v>189.34</v>
      </c>
      <c r="X67" s="109">
        <f t="shared" si="12"/>
        <v>81.25</v>
      </c>
    </row>
    <row r="68" spans="1:25" s="16" customFormat="1" ht="25.5" customHeight="1">
      <c r="A68" s="140" t="s">
        <v>73</v>
      </c>
      <c r="B68" s="141">
        <v>25.34</v>
      </c>
      <c r="C68" s="176">
        <v>25.34</v>
      </c>
      <c r="D68" s="161">
        <f t="shared" si="5"/>
        <v>0</v>
      </c>
      <c r="E68" s="179">
        <v>17.75</v>
      </c>
      <c r="F68" s="141">
        <v>31.2</v>
      </c>
      <c r="G68" s="141">
        <v>31.2</v>
      </c>
      <c r="H68" s="191">
        <f t="shared" si="8"/>
        <v>0</v>
      </c>
      <c r="I68" s="189">
        <v>18.2</v>
      </c>
      <c r="J68" s="141">
        <v>35.200000000000003</v>
      </c>
      <c r="K68" s="141">
        <v>35.200000000000003</v>
      </c>
      <c r="L68" s="151">
        <f t="shared" si="9"/>
        <v>0</v>
      </c>
      <c r="M68" s="151">
        <f t="shared" si="6"/>
        <v>66.400000000000006</v>
      </c>
      <c r="N68" s="193"/>
      <c r="O68" s="141">
        <f t="shared" si="13"/>
        <v>18.2</v>
      </c>
      <c r="P68" s="141">
        <v>56</v>
      </c>
      <c r="Q68" s="141">
        <v>56</v>
      </c>
      <c r="R68" s="141"/>
      <c r="S68" s="141">
        <v>0</v>
      </c>
      <c r="T68" s="141">
        <v>0</v>
      </c>
      <c r="U68" s="141"/>
      <c r="V68" s="130">
        <f t="shared" si="10"/>
        <v>147.74</v>
      </c>
      <c r="W68" s="109">
        <f t="shared" si="11"/>
        <v>147.74</v>
      </c>
      <c r="X68" s="109">
        <f t="shared" si="12"/>
        <v>35.950000000000003</v>
      </c>
    </row>
    <row r="69" spans="1:25" s="192" customFormat="1" ht="25.5" customHeight="1">
      <c r="A69" s="194" t="s">
        <v>551</v>
      </c>
      <c r="B69" s="191">
        <v>25.34</v>
      </c>
      <c r="C69" s="193">
        <v>25.34</v>
      </c>
      <c r="D69" s="199">
        <f t="shared" si="5"/>
        <v>0</v>
      </c>
      <c r="E69" s="193">
        <v>25.34</v>
      </c>
      <c r="F69" s="191">
        <v>31.2</v>
      </c>
      <c r="G69" s="191">
        <v>31.2</v>
      </c>
      <c r="H69" s="191">
        <f t="shared" si="8"/>
        <v>0</v>
      </c>
      <c r="I69" s="191">
        <v>31.2</v>
      </c>
      <c r="J69" s="191">
        <v>35.200000000000003</v>
      </c>
      <c r="K69" s="191">
        <v>35.200000000000003</v>
      </c>
      <c r="L69" s="199">
        <f t="shared" si="9"/>
        <v>0</v>
      </c>
      <c r="M69" s="199">
        <f t="shared" si="6"/>
        <v>66.400000000000006</v>
      </c>
      <c r="N69" s="193"/>
      <c r="O69" s="191">
        <f t="shared" si="13"/>
        <v>31.2</v>
      </c>
      <c r="P69" s="191">
        <v>76</v>
      </c>
      <c r="Q69" s="191">
        <v>76</v>
      </c>
      <c r="R69" s="191">
        <v>76</v>
      </c>
      <c r="S69" s="191">
        <v>0</v>
      </c>
      <c r="T69" s="191">
        <v>0</v>
      </c>
      <c r="U69" s="191"/>
      <c r="V69" s="198">
        <f t="shared" si="10"/>
        <v>167.74</v>
      </c>
      <c r="W69" s="201">
        <f t="shared" si="11"/>
        <v>167.74</v>
      </c>
      <c r="X69" s="201">
        <f t="shared" si="12"/>
        <v>132.54</v>
      </c>
    </row>
    <row r="70" spans="1:25" s="16" customFormat="1" ht="25.5" customHeight="1">
      <c r="A70" s="140" t="s">
        <v>106</v>
      </c>
      <c r="B70" s="141">
        <v>13.27</v>
      </c>
      <c r="C70" s="176">
        <v>13.27</v>
      </c>
      <c r="D70" s="161">
        <f t="shared" si="5"/>
        <v>0</v>
      </c>
      <c r="E70" s="179">
        <v>10.64</v>
      </c>
      <c r="F70" s="141">
        <v>31.2</v>
      </c>
      <c r="G70" s="141">
        <v>31.2</v>
      </c>
      <c r="H70" s="191">
        <f t="shared" si="8"/>
        <v>0</v>
      </c>
      <c r="I70" s="188">
        <v>31.2</v>
      </c>
      <c r="J70" s="141">
        <v>88</v>
      </c>
      <c r="K70" s="141">
        <v>88</v>
      </c>
      <c r="L70" s="151">
        <f t="shared" ref="L70" si="14">F70+J70-G70-K70</f>
        <v>0</v>
      </c>
      <c r="M70" s="151">
        <f t="shared" si="6"/>
        <v>119.2</v>
      </c>
      <c r="N70" s="193">
        <v>46.55</v>
      </c>
      <c r="O70" s="141">
        <f t="shared" si="13"/>
        <v>77.75</v>
      </c>
      <c r="P70" s="141">
        <v>0</v>
      </c>
      <c r="Q70" s="141"/>
      <c r="R70" s="141"/>
      <c r="S70" s="141">
        <v>0</v>
      </c>
      <c r="T70" s="141">
        <v>0</v>
      </c>
      <c r="U70" s="141"/>
      <c r="V70" s="130">
        <f t="shared" ref="V70:V89" si="15">B70+F70+J70+P70+S70</f>
        <v>132.47</v>
      </c>
      <c r="W70" s="109">
        <f t="shared" ref="W70:W89" si="16">C70+G70+K70+Q70+T70</f>
        <v>132.47</v>
      </c>
      <c r="X70" s="109">
        <f t="shared" ref="X70:X89" si="17">E70+I70+N70+R70+U70</f>
        <v>88.39</v>
      </c>
    </row>
    <row r="71" spans="1:25" s="192" customFormat="1" ht="25.5" customHeight="1">
      <c r="A71" s="194" t="s">
        <v>530</v>
      </c>
      <c r="B71" s="191">
        <v>17.77</v>
      </c>
      <c r="C71" s="193">
        <v>16.899999999999999</v>
      </c>
      <c r="D71" s="199">
        <f t="shared" ref="D71:D89" si="18">B71-C71</f>
        <v>0.87000000000000099</v>
      </c>
      <c r="E71" s="193">
        <v>16.899999999999999</v>
      </c>
      <c r="F71" s="191">
        <v>31.2</v>
      </c>
      <c r="G71" s="202">
        <v>31.2</v>
      </c>
      <c r="H71" s="191">
        <f t="shared" si="8"/>
        <v>0</v>
      </c>
      <c r="I71" s="202">
        <v>31.2</v>
      </c>
      <c r="J71" s="191">
        <v>17.600000000000001</v>
      </c>
      <c r="K71" s="159">
        <v>8.8000000000000007</v>
      </c>
      <c r="L71" s="199"/>
      <c r="M71" s="199">
        <f t="shared" ref="M71:M89" si="19">F71+J71</f>
        <v>48.8</v>
      </c>
      <c r="N71" s="193">
        <v>5.4</v>
      </c>
      <c r="O71" s="191">
        <f t="shared" ref="O71:O89" si="20">I71+N71</f>
        <v>36.6</v>
      </c>
      <c r="P71" s="191">
        <v>0</v>
      </c>
      <c r="Q71" s="191"/>
      <c r="R71" s="191"/>
      <c r="S71" s="191">
        <v>0</v>
      </c>
      <c r="T71" s="191">
        <v>0</v>
      </c>
      <c r="U71" s="191"/>
      <c r="V71" s="198">
        <f t="shared" si="15"/>
        <v>66.569999999999993</v>
      </c>
      <c r="W71" s="201">
        <f t="shared" si="16"/>
        <v>56.899999999999991</v>
      </c>
      <c r="X71" s="201">
        <f t="shared" si="17"/>
        <v>53.499999999999993</v>
      </c>
    </row>
    <row r="72" spans="1:25" s="16" customFormat="1" ht="25.5" customHeight="1">
      <c r="A72" s="140" t="s">
        <v>107</v>
      </c>
      <c r="B72" s="141">
        <v>29.57</v>
      </c>
      <c r="C72" s="176">
        <v>29.57</v>
      </c>
      <c r="D72" s="161">
        <f t="shared" si="18"/>
        <v>0</v>
      </c>
      <c r="E72" s="179">
        <v>29.57</v>
      </c>
      <c r="F72" s="141">
        <v>42.8</v>
      </c>
      <c r="G72" s="141">
        <v>42.8</v>
      </c>
      <c r="H72" s="191">
        <f t="shared" ref="H72:H89" si="21">G72-F72</f>
        <v>0</v>
      </c>
      <c r="I72" s="189">
        <v>16.22</v>
      </c>
      <c r="J72" s="141">
        <v>17.600000000000001</v>
      </c>
      <c r="K72" s="141">
        <v>17.600000000000001</v>
      </c>
      <c r="L72" s="151">
        <f t="shared" ref="L72:L89" si="22">F72+J72-G72-K72</f>
        <v>0</v>
      </c>
      <c r="M72" s="151">
        <f t="shared" si="19"/>
        <v>60.4</v>
      </c>
      <c r="N72" s="191">
        <v>17.600000000000001</v>
      </c>
      <c r="O72" s="141">
        <f t="shared" si="20"/>
        <v>33.82</v>
      </c>
      <c r="P72" s="141">
        <v>28</v>
      </c>
      <c r="Q72" s="141">
        <v>28</v>
      </c>
      <c r="R72" s="141">
        <v>28</v>
      </c>
      <c r="S72" s="141">
        <v>0</v>
      </c>
      <c r="T72" s="141">
        <v>0</v>
      </c>
      <c r="U72" s="141"/>
      <c r="V72" s="130">
        <f t="shared" si="15"/>
        <v>117.97</v>
      </c>
      <c r="W72" s="109">
        <f t="shared" si="16"/>
        <v>117.97</v>
      </c>
      <c r="X72" s="109">
        <f t="shared" si="17"/>
        <v>91.39</v>
      </c>
    </row>
    <row r="73" spans="1:25" s="16" customFormat="1" ht="25.5" customHeight="1">
      <c r="A73" s="140" t="s">
        <v>78</v>
      </c>
      <c r="B73" s="141">
        <v>19.12</v>
      </c>
      <c r="C73" s="176">
        <v>19.12</v>
      </c>
      <c r="D73" s="161">
        <f t="shared" si="18"/>
        <v>0</v>
      </c>
      <c r="E73" s="179">
        <v>8.6</v>
      </c>
      <c r="F73" s="141">
        <v>31.2</v>
      </c>
      <c r="G73" s="141">
        <v>31.2</v>
      </c>
      <c r="H73" s="191">
        <f t="shared" si="21"/>
        <v>0</v>
      </c>
      <c r="I73" s="188">
        <v>31.2</v>
      </c>
      <c r="J73" s="141">
        <v>52.8</v>
      </c>
      <c r="K73" s="141">
        <v>52.8</v>
      </c>
      <c r="L73" s="151">
        <f t="shared" si="22"/>
        <v>0</v>
      </c>
      <c r="M73" s="151">
        <f t="shared" si="19"/>
        <v>84</v>
      </c>
      <c r="N73" s="193">
        <v>27.6</v>
      </c>
      <c r="O73" s="141">
        <f t="shared" si="20"/>
        <v>58.8</v>
      </c>
      <c r="P73" s="141">
        <v>110</v>
      </c>
      <c r="Q73" s="141">
        <v>110</v>
      </c>
      <c r="R73" s="141">
        <v>110</v>
      </c>
      <c r="S73" s="141">
        <v>0</v>
      </c>
      <c r="T73" s="141">
        <v>0</v>
      </c>
      <c r="U73" s="141"/>
      <c r="V73" s="130">
        <f t="shared" si="15"/>
        <v>213.12</v>
      </c>
      <c r="W73" s="109">
        <f t="shared" si="16"/>
        <v>213.12</v>
      </c>
      <c r="X73" s="109">
        <f t="shared" si="17"/>
        <v>177.4</v>
      </c>
    </row>
    <row r="74" spans="1:25" s="16" customFormat="1" ht="25.5" customHeight="1">
      <c r="A74" s="140" t="s">
        <v>79</v>
      </c>
      <c r="B74" s="141">
        <v>19.12</v>
      </c>
      <c r="C74" s="176">
        <v>19.12</v>
      </c>
      <c r="D74" s="161">
        <f t="shared" si="18"/>
        <v>0</v>
      </c>
      <c r="E74" s="179">
        <v>19.12</v>
      </c>
      <c r="F74" s="141">
        <v>31.2</v>
      </c>
      <c r="G74" s="141">
        <v>31.2</v>
      </c>
      <c r="H74" s="191">
        <f t="shared" si="21"/>
        <v>0</v>
      </c>
      <c r="I74" s="191">
        <v>31.2</v>
      </c>
      <c r="J74" s="141">
        <v>44</v>
      </c>
      <c r="K74" s="141">
        <v>44</v>
      </c>
      <c r="L74" s="151">
        <f t="shared" si="22"/>
        <v>0</v>
      </c>
      <c r="M74" s="151">
        <f t="shared" si="19"/>
        <v>75.2</v>
      </c>
      <c r="N74" s="191">
        <f>K74-22.98</f>
        <v>21.02</v>
      </c>
      <c r="O74" s="141">
        <f t="shared" si="20"/>
        <v>52.22</v>
      </c>
      <c r="P74" s="141">
        <v>70</v>
      </c>
      <c r="Q74" s="141">
        <v>70</v>
      </c>
      <c r="R74" s="141">
        <v>70</v>
      </c>
      <c r="S74" s="141">
        <v>0</v>
      </c>
      <c r="T74" s="141">
        <v>0</v>
      </c>
      <c r="U74" s="141"/>
      <c r="V74" s="130">
        <f t="shared" si="15"/>
        <v>164.32</v>
      </c>
      <c r="W74" s="109">
        <f t="shared" si="16"/>
        <v>164.32</v>
      </c>
      <c r="X74" s="109">
        <f t="shared" si="17"/>
        <v>141.34</v>
      </c>
      <c r="Y74" s="32"/>
    </row>
    <row r="75" spans="1:25" s="16" customFormat="1" ht="25.5" customHeight="1">
      <c r="A75" s="140" t="s">
        <v>80</v>
      </c>
      <c r="B75" s="141">
        <v>13.27</v>
      </c>
      <c r="C75" s="176">
        <v>13.27</v>
      </c>
      <c r="D75" s="161">
        <f t="shared" si="18"/>
        <v>0</v>
      </c>
      <c r="E75" s="179"/>
      <c r="F75" s="141">
        <v>31.2</v>
      </c>
      <c r="G75" s="141">
        <v>31.2</v>
      </c>
      <c r="H75" s="191">
        <f t="shared" si="21"/>
        <v>0</v>
      </c>
      <c r="I75" s="189"/>
      <c r="J75" s="141">
        <v>61.6</v>
      </c>
      <c r="K75" s="141">
        <v>61.6</v>
      </c>
      <c r="L75" s="151">
        <f t="shared" si="22"/>
        <v>0</v>
      </c>
      <c r="M75" s="151">
        <f t="shared" si="19"/>
        <v>92.8</v>
      </c>
      <c r="N75" s="193">
        <v>30.8</v>
      </c>
      <c r="O75" s="141">
        <f t="shared" si="20"/>
        <v>30.8</v>
      </c>
      <c r="P75" s="141">
        <v>160</v>
      </c>
      <c r="Q75" s="141">
        <v>160</v>
      </c>
      <c r="R75" s="141">
        <v>160</v>
      </c>
      <c r="S75" s="141">
        <v>0</v>
      </c>
      <c r="T75" s="141">
        <v>0</v>
      </c>
      <c r="U75" s="141"/>
      <c r="V75" s="158">
        <f t="shared" si="15"/>
        <v>266.07</v>
      </c>
      <c r="W75" s="109">
        <f t="shared" si="16"/>
        <v>266.07</v>
      </c>
      <c r="X75" s="109">
        <f t="shared" si="17"/>
        <v>190.8</v>
      </c>
    </row>
    <row r="76" spans="1:25" s="16" customFormat="1" ht="25.5" customHeight="1">
      <c r="A76" s="140" t="s">
        <v>81</v>
      </c>
      <c r="B76" s="141">
        <v>13.27</v>
      </c>
      <c r="C76" s="176">
        <v>13.27</v>
      </c>
      <c r="D76" s="161">
        <f t="shared" si="18"/>
        <v>0</v>
      </c>
      <c r="E76" s="179">
        <v>13.27</v>
      </c>
      <c r="F76" s="141">
        <v>31.2</v>
      </c>
      <c r="G76" s="141">
        <v>31.2</v>
      </c>
      <c r="H76" s="191">
        <f t="shared" si="21"/>
        <v>0</v>
      </c>
      <c r="I76" s="188">
        <v>31.2</v>
      </c>
      <c r="J76" s="141">
        <v>52.8</v>
      </c>
      <c r="K76" s="141">
        <v>52.8</v>
      </c>
      <c r="L76" s="151">
        <f t="shared" si="22"/>
        <v>0</v>
      </c>
      <c r="M76" s="151">
        <f t="shared" si="19"/>
        <v>84</v>
      </c>
      <c r="N76" s="193">
        <v>39.04</v>
      </c>
      <c r="O76" s="141">
        <f t="shared" si="20"/>
        <v>70.239999999999995</v>
      </c>
      <c r="P76" s="141">
        <v>36</v>
      </c>
      <c r="Q76" s="141">
        <v>36</v>
      </c>
      <c r="R76" s="141">
        <v>36</v>
      </c>
      <c r="S76" s="141">
        <v>0</v>
      </c>
      <c r="T76" s="141">
        <v>0</v>
      </c>
      <c r="U76" s="141"/>
      <c r="V76" s="130">
        <f t="shared" si="15"/>
        <v>133.26999999999998</v>
      </c>
      <c r="W76" s="109">
        <f t="shared" si="16"/>
        <v>133.26999999999998</v>
      </c>
      <c r="X76" s="109">
        <f t="shared" si="17"/>
        <v>119.50999999999999</v>
      </c>
    </row>
    <row r="77" spans="1:25" s="192" customFormat="1" ht="25.5" customHeight="1">
      <c r="A77" s="178" t="s">
        <v>82</v>
      </c>
      <c r="B77" s="191">
        <v>19.12</v>
      </c>
      <c r="C77" s="193">
        <v>19.12</v>
      </c>
      <c r="D77" s="199">
        <f t="shared" si="18"/>
        <v>0</v>
      </c>
      <c r="E77" s="191">
        <v>19.12</v>
      </c>
      <c r="F77" s="191">
        <v>31.2</v>
      </c>
      <c r="G77" s="191">
        <v>33.200000000000003</v>
      </c>
      <c r="H77" s="191">
        <f t="shared" si="21"/>
        <v>2.0000000000000036</v>
      </c>
      <c r="I77" s="188">
        <v>33.200000000000003</v>
      </c>
      <c r="J77" s="191">
        <v>35.200000000000003</v>
      </c>
      <c r="K77" s="191">
        <v>33.200000000000003</v>
      </c>
      <c r="L77" s="199">
        <f t="shared" si="22"/>
        <v>0</v>
      </c>
      <c r="M77" s="199">
        <f t="shared" si="19"/>
        <v>66.400000000000006</v>
      </c>
      <c r="N77" s="191">
        <v>33.200000000000003</v>
      </c>
      <c r="O77" s="191">
        <f t="shared" si="20"/>
        <v>66.400000000000006</v>
      </c>
      <c r="P77" s="191">
        <v>16</v>
      </c>
      <c r="Q77" s="191">
        <v>16</v>
      </c>
      <c r="R77" s="191">
        <v>16</v>
      </c>
      <c r="S77" s="191">
        <v>0</v>
      </c>
      <c r="T77" s="191">
        <v>0</v>
      </c>
      <c r="U77" s="191"/>
      <c r="V77" s="198">
        <f t="shared" si="15"/>
        <v>101.52000000000001</v>
      </c>
      <c r="W77" s="201">
        <f t="shared" si="16"/>
        <v>101.52000000000001</v>
      </c>
      <c r="X77" s="201">
        <f t="shared" si="17"/>
        <v>101.52000000000001</v>
      </c>
    </row>
    <row r="78" spans="1:25" s="16" customFormat="1" ht="25.5" customHeight="1">
      <c r="A78" s="140" t="s">
        <v>83</v>
      </c>
      <c r="B78" s="141">
        <v>13.27</v>
      </c>
      <c r="C78" s="176">
        <v>13.27</v>
      </c>
      <c r="D78" s="161">
        <f t="shared" si="18"/>
        <v>0</v>
      </c>
      <c r="E78" s="179">
        <v>6.5</v>
      </c>
      <c r="F78" s="141">
        <v>31.2</v>
      </c>
      <c r="G78" s="141">
        <v>31.2</v>
      </c>
      <c r="H78" s="191">
        <f t="shared" si="21"/>
        <v>0</v>
      </c>
      <c r="I78" s="188">
        <v>31.2</v>
      </c>
      <c r="J78" s="141">
        <v>26.4</v>
      </c>
      <c r="K78" s="141">
        <v>26.4</v>
      </c>
      <c r="L78" s="151">
        <f t="shared" si="22"/>
        <v>0</v>
      </c>
      <c r="M78" s="151">
        <f t="shared" si="19"/>
        <v>57.599999999999994</v>
      </c>
      <c r="N78" s="193">
        <v>13.2</v>
      </c>
      <c r="O78" s="141">
        <f t="shared" si="20"/>
        <v>44.4</v>
      </c>
      <c r="P78" s="141">
        <v>14</v>
      </c>
      <c r="Q78" s="141">
        <v>14</v>
      </c>
      <c r="R78" s="141">
        <v>14</v>
      </c>
      <c r="S78" s="141">
        <v>0</v>
      </c>
      <c r="T78" s="141">
        <v>0</v>
      </c>
      <c r="U78" s="141"/>
      <c r="V78" s="130">
        <f t="shared" si="15"/>
        <v>84.87</v>
      </c>
      <c r="W78" s="109">
        <f t="shared" si="16"/>
        <v>84.87</v>
      </c>
      <c r="X78" s="109">
        <f t="shared" si="17"/>
        <v>64.900000000000006</v>
      </c>
    </row>
    <row r="79" spans="1:25" s="16" customFormat="1" ht="25.5" customHeight="1">
      <c r="A79" s="140" t="s">
        <v>84</v>
      </c>
      <c r="B79" s="141">
        <v>13.27</v>
      </c>
      <c r="C79" s="176">
        <v>13.27</v>
      </c>
      <c r="D79" s="161">
        <f t="shared" si="18"/>
        <v>0</v>
      </c>
      <c r="E79" s="184">
        <v>13.27</v>
      </c>
      <c r="F79" s="141">
        <v>31.2</v>
      </c>
      <c r="G79" s="141">
        <v>31.2</v>
      </c>
      <c r="H79" s="191">
        <f t="shared" si="21"/>
        <v>0</v>
      </c>
      <c r="I79" s="188">
        <v>31.2</v>
      </c>
      <c r="J79" s="141">
        <v>44</v>
      </c>
      <c r="K79" s="141">
        <v>44</v>
      </c>
      <c r="L79" s="151">
        <f t="shared" si="22"/>
        <v>0</v>
      </c>
      <c r="M79" s="151">
        <f t="shared" si="19"/>
        <v>75.2</v>
      </c>
      <c r="N79" s="191">
        <v>44</v>
      </c>
      <c r="O79" s="141">
        <f t="shared" si="20"/>
        <v>75.2</v>
      </c>
      <c r="P79" s="141">
        <v>40</v>
      </c>
      <c r="Q79" s="141">
        <v>40</v>
      </c>
      <c r="R79" s="141">
        <v>40</v>
      </c>
      <c r="S79" s="141">
        <v>0</v>
      </c>
      <c r="T79" s="141">
        <v>0</v>
      </c>
      <c r="U79" s="141"/>
      <c r="V79" s="158">
        <f t="shared" si="15"/>
        <v>128.47</v>
      </c>
      <c r="W79" s="109">
        <f t="shared" si="16"/>
        <v>128.47</v>
      </c>
      <c r="X79" s="109">
        <f t="shared" si="17"/>
        <v>128.47</v>
      </c>
    </row>
    <row r="80" spans="1:25" s="16" customFormat="1" ht="25.5" customHeight="1">
      <c r="A80" s="140" t="s">
        <v>85</v>
      </c>
      <c r="B80" s="141">
        <v>59.14</v>
      </c>
      <c r="C80" s="177">
        <v>61.11</v>
      </c>
      <c r="D80" s="161">
        <f t="shared" si="18"/>
        <v>-1.9699999999999989</v>
      </c>
      <c r="E80" s="179">
        <v>36.51</v>
      </c>
      <c r="F80" s="141">
        <v>74</v>
      </c>
      <c r="G80" s="141">
        <v>74</v>
      </c>
      <c r="H80" s="191">
        <f t="shared" si="21"/>
        <v>0</v>
      </c>
      <c r="I80" s="188"/>
      <c r="J80" s="141">
        <v>114.4</v>
      </c>
      <c r="K80" s="141">
        <v>114.4</v>
      </c>
      <c r="L80" s="151">
        <f t="shared" si="22"/>
        <v>0</v>
      </c>
      <c r="M80" s="151">
        <f t="shared" si="19"/>
        <v>188.4</v>
      </c>
      <c r="N80" s="193">
        <v>75.400000000000006</v>
      </c>
      <c r="O80" s="141">
        <f t="shared" si="20"/>
        <v>75.400000000000006</v>
      </c>
      <c r="P80" s="141">
        <v>0</v>
      </c>
      <c r="Q80" s="141"/>
      <c r="R80" s="141"/>
      <c r="S80" s="141">
        <v>0</v>
      </c>
      <c r="T80" s="141">
        <v>0</v>
      </c>
      <c r="U80" s="141"/>
      <c r="V80" s="158">
        <f t="shared" si="15"/>
        <v>247.54</v>
      </c>
      <c r="W80" s="109">
        <f t="shared" si="16"/>
        <v>249.51000000000002</v>
      </c>
      <c r="X80" s="109">
        <f t="shared" si="17"/>
        <v>111.91</v>
      </c>
    </row>
    <row r="81" spans="1:25" s="16" customFormat="1" ht="25.5" customHeight="1">
      <c r="A81" s="140" t="s">
        <v>86</v>
      </c>
      <c r="B81" s="157">
        <v>25.34</v>
      </c>
      <c r="C81" s="177">
        <v>29.17</v>
      </c>
      <c r="D81" s="161">
        <f t="shared" si="18"/>
        <v>-3.8300000000000018</v>
      </c>
      <c r="E81" s="179">
        <v>27.47</v>
      </c>
      <c r="F81" s="141">
        <v>31.2</v>
      </c>
      <c r="G81" s="141">
        <v>31.2</v>
      </c>
      <c r="H81" s="191">
        <f t="shared" si="21"/>
        <v>0</v>
      </c>
      <c r="I81" s="188">
        <v>31.2</v>
      </c>
      <c r="J81" s="141">
        <v>44</v>
      </c>
      <c r="K81" s="141">
        <v>44</v>
      </c>
      <c r="L81" s="151">
        <f t="shared" si="22"/>
        <v>0</v>
      </c>
      <c r="M81" s="151">
        <f t="shared" si="19"/>
        <v>75.2</v>
      </c>
      <c r="N81" s="191">
        <v>44</v>
      </c>
      <c r="O81" s="141">
        <f t="shared" si="20"/>
        <v>75.2</v>
      </c>
      <c r="P81" s="141">
        <v>0</v>
      </c>
      <c r="Q81" s="141"/>
      <c r="R81" s="141"/>
      <c r="S81" s="141">
        <v>0</v>
      </c>
      <c r="T81" s="141">
        <v>0</v>
      </c>
      <c r="U81" s="141"/>
      <c r="V81" s="130">
        <f t="shared" si="15"/>
        <v>100.53999999999999</v>
      </c>
      <c r="W81" s="109">
        <f t="shared" si="16"/>
        <v>104.37</v>
      </c>
      <c r="X81" s="109">
        <f t="shared" si="17"/>
        <v>102.67</v>
      </c>
      <c r="Y81" s="32" t="s">
        <v>142</v>
      </c>
    </row>
    <row r="82" spans="1:25" s="16" customFormat="1" ht="25.5" customHeight="1">
      <c r="A82" s="140" t="s">
        <v>87</v>
      </c>
      <c r="B82" s="141">
        <v>25.34</v>
      </c>
      <c r="C82" s="176">
        <v>25.34</v>
      </c>
      <c r="D82" s="161">
        <f t="shared" si="18"/>
        <v>0</v>
      </c>
      <c r="E82" s="179">
        <v>25.34</v>
      </c>
      <c r="F82" s="141">
        <v>31.2</v>
      </c>
      <c r="G82" s="141">
        <v>31.2</v>
      </c>
      <c r="H82" s="191">
        <f t="shared" si="21"/>
        <v>0</v>
      </c>
      <c r="I82" s="188">
        <v>31.2</v>
      </c>
      <c r="J82" s="141">
        <v>61.6</v>
      </c>
      <c r="K82" s="141">
        <v>61.6</v>
      </c>
      <c r="L82" s="151">
        <f t="shared" si="22"/>
        <v>0</v>
      </c>
      <c r="M82" s="151">
        <f t="shared" si="19"/>
        <v>92.8</v>
      </c>
      <c r="N82" s="193">
        <v>41.6</v>
      </c>
      <c r="O82" s="141">
        <f t="shared" si="20"/>
        <v>72.8</v>
      </c>
      <c r="P82" s="141">
        <v>0</v>
      </c>
      <c r="Q82" s="141"/>
      <c r="R82" s="141"/>
      <c r="S82" s="141">
        <v>0</v>
      </c>
      <c r="T82" s="141">
        <v>0</v>
      </c>
      <c r="U82" s="141"/>
      <c r="V82" s="130">
        <f t="shared" si="15"/>
        <v>118.14</v>
      </c>
      <c r="W82" s="109">
        <f t="shared" si="16"/>
        <v>118.14</v>
      </c>
      <c r="X82" s="109">
        <f t="shared" si="17"/>
        <v>98.14</v>
      </c>
    </row>
    <row r="83" spans="1:25" s="16" customFormat="1" ht="25.5" customHeight="1">
      <c r="A83" s="140" t="s">
        <v>88</v>
      </c>
      <c r="B83" s="141">
        <v>16.489999999999998</v>
      </c>
      <c r="C83" s="176">
        <v>16.489999999999998</v>
      </c>
      <c r="D83" s="161">
        <f t="shared" si="18"/>
        <v>0</v>
      </c>
      <c r="E83" s="179">
        <v>16.489999999999998</v>
      </c>
      <c r="F83" s="141">
        <v>31.2</v>
      </c>
      <c r="G83" s="141">
        <v>31.2</v>
      </c>
      <c r="H83" s="191">
        <f t="shared" si="21"/>
        <v>0</v>
      </c>
      <c r="I83" s="188">
        <v>31.2</v>
      </c>
      <c r="J83" s="141">
        <v>52.8</v>
      </c>
      <c r="K83" s="141">
        <v>52.8</v>
      </c>
      <c r="L83" s="151">
        <f t="shared" si="22"/>
        <v>0</v>
      </c>
      <c r="M83" s="151">
        <f t="shared" si="19"/>
        <v>84</v>
      </c>
      <c r="N83" s="193">
        <v>8.19</v>
      </c>
      <c r="O83" s="141">
        <f t="shared" si="20"/>
        <v>39.39</v>
      </c>
      <c r="P83" s="141">
        <v>0</v>
      </c>
      <c r="Q83" s="141"/>
      <c r="R83" s="141"/>
      <c r="S83" s="141">
        <v>0</v>
      </c>
      <c r="T83" s="141">
        <v>0</v>
      </c>
      <c r="U83" s="141"/>
      <c r="V83" s="130">
        <f t="shared" si="15"/>
        <v>100.49</v>
      </c>
      <c r="W83" s="109">
        <f t="shared" si="16"/>
        <v>100.49</v>
      </c>
      <c r="X83" s="109">
        <f t="shared" si="17"/>
        <v>55.879999999999995</v>
      </c>
    </row>
    <row r="84" spans="1:25" s="16" customFormat="1" ht="25.5" customHeight="1">
      <c r="A84" s="140" t="s">
        <v>89</v>
      </c>
      <c r="B84" s="141">
        <v>25.34</v>
      </c>
      <c r="C84" s="176">
        <v>25.34</v>
      </c>
      <c r="D84" s="161">
        <f t="shared" si="18"/>
        <v>0</v>
      </c>
      <c r="E84" s="179">
        <v>25.34</v>
      </c>
      <c r="F84" s="141">
        <v>31.2</v>
      </c>
      <c r="G84" s="141">
        <v>31.2</v>
      </c>
      <c r="H84" s="191">
        <f t="shared" si="21"/>
        <v>0</v>
      </c>
      <c r="I84" s="188">
        <v>31.2</v>
      </c>
      <c r="J84" s="141">
        <v>79.2</v>
      </c>
      <c r="K84" s="141">
        <v>79.2</v>
      </c>
      <c r="L84" s="151">
        <f t="shared" si="22"/>
        <v>0</v>
      </c>
      <c r="M84" s="151">
        <f t="shared" si="19"/>
        <v>110.4</v>
      </c>
      <c r="N84" s="193">
        <v>79.2</v>
      </c>
      <c r="O84" s="141">
        <f t="shared" si="20"/>
        <v>110.4</v>
      </c>
      <c r="P84" s="141">
        <v>0</v>
      </c>
      <c r="Q84" s="141"/>
      <c r="R84" s="141"/>
      <c r="S84" s="141">
        <v>0</v>
      </c>
      <c r="T84" s="141">
        <v>0</v>
      </c>
      <c r="U84" s="141"/>
      <c r="V84" s="130">
        <f t="shared" si="15"/>
        <v>135.74</v>
      </c>
      <c r="W84" s="109">
        <f t="shared" si="16"/>
        <v>135.74</v>
      </c>
      <c r="X84" s="109">
        <f t="shared" si="17"/>
        <v>135.74</v>
      </c>
    </row>
    <row r="85" spans="1:25" s="16" customFormat="1" ht="25.5" customHeight="1">
      <c r="A85" s="140" t="s">
        <v>90</v>
      </c>
      <c r="B85" s="141">
        <v>13.27</v>
      </c>
      <c r="C85" s="176">
        <v>13.27</v>
      </c>
      <c r="D85" s="161">
        <f t="shared" si="18"/>
        <v>0</v>
      </c>
      <c r="E85" s="179">
        <v>13.27</v>
      </c>
      <c r="F85" s="141">
        <v>31.2</v>
      </c>
      <c r="G85" s="141">
        <v>31.2</v>
      </c>
      <c r="H85" s="191">
        <f t="shared" si="21"/>
        <v>0</v>
      </c>
      <c r="I85" s="188">
        <v>31.2</v>
      </c>
      <c r="J85" s="141">
        <v>96.8</v>
      </c>
      <c r="K85" s="141">
        <v>96.8</v>
      </c>
      <c r="L85" s="151">
        <f t="shared" si="22"/>
        <v>0</v>
      </c>
      <c r="M85" s="151">
        <f t="shared" si="19"/>
        <v>128</v>
      </c>
      <c r="N85" s="193">
        <v>71.37</v>
      </c>
      <c r="O85" s="141">
        <f t="shared" si="20"/>
        <v>102.57000000000001</v>
      </c>
      <c r="P85" s="141">
        <v>0</v>
      </c>
      <c r="Q85" s="141"/>
      <c r="R85" s="141"/>
      <c r="S85" s="141">
        <v>0</v>
      </c>
      <c r="T85" s="141">
        <v>0</v>
      </c>
      <c r="U85" s="141"/>
      <c r="V85" s="130">
        <f t="shared" si="15"/>
        <v>141.26999999999998</v>
      </c>
      <c r="W85" s="109">
        <f t="shared" si="16"/>
        <v>141.26999999999998</v>
      </c>
      <c r="X85" s="109">
        <f t="shared" si="17"/>
        <v>115.84</v>
      </c>
    </row>
    <row r="86" spans="1:25" s="16" customFormat="1" ht="25.5" customHeight="1">
      <c r="A86" s="140" t="s">
        <v>91</v>
      </c>
      <c r="B86" s="141">
        <v>11.92</v>
      </c>
      <c r="C86" s="176">
        <v>11.92</v>
      </c>
      <c r="D86" s="161">
        <f t="shared" si="18"/>
        <v>0</v>
      </c>
      <c r="E86" s="179">
        <v>11.92</v>
      </c>
      <c r="F86" s="141">
        <v>31.2</v>
      </c>
      <c r="G86" s="141">
        <v>31.2</v>
      </c>
      <c r="H86" s="191">
        <f t="shared" si="21"/>
        <v>0</v>
      </c>
      <c r="I86" s="189">
        <v>17.440000000000001</v>
      </c>
      <c r="J86" s="141">
        <v>44</v>
      </c>
      <c r="K86" s="141">
        <v>44</v>
      </c>
      <c r="L86" s="151">
        <f t="shared" si="22"/>
        <v>0</v>
      </c>
      <c r="M86" s="151">
        <f t="shared" si="19"/>
        <v>75.2</v>
      </c>
      <c r="N86" s="193"/>
      <c r="O86" s="141">
        <f t="shared" si="20"/>
        <v>17.440000000000001</v>
      </c>
      <c r="P86" s="141">
        <v>0</v>
      </c>
      <c r="Q86" s="141"/>
      <c r="R86" s="141"/>
      <c r="S86" s="141">
        <v>0</v>
      </c>
      <c r="T86" s="141">
        <v>0</v>
      </c>
      <c r="U86" s="141"/>
      <c r="V86" s="130">
        <f t="shared" si="15"/>
        <v>87.12</v>
      </c>
      <c r="W86" s="109">
        <f t="shared" si="16"/>
        <v>87.12</v>
      </c>
      <c r="X86" s="109">
        <f t="shared" si="17"/>
        <v>29.36</v>
      </c>
    </row>
    <row r="87" spans="1:25" s="16" customFormat="1" ht="25.5" customHeight="1">
      <c r="A87" s="140" t="s">
        <v>92</v>
      </c>
      <c r="B87" s="141">
        <v>23.99</v>
      </c>
      <c r="C87" s="176">
        <v>23.99</v>
      </c>
      <c r="D87" s="161">
        <f t="shared" si="18"/>
        <v>0</v>
      </c>
      <c r="E87" s="179">
        <v>23.99</v>
      </c>
      <c r="F87" s="141">
        <v>31.2</v>
      </c>
      <c r="G87" s="141">
        <v>31.2</v>
      </c>
      <c r="H87" s="191">
        <f t="shared" si="21"/>
        <v>0</v>
      </c>
      <c r="I87" s="189">
        <v>31.2</v>
      </c>
      <c r="J87" s="141">
        <v>35.200000000000003</v>
      </c>
      <c r="K87" s="141">
        <v>35.200000000000003</v>
      </c>
      <c r="L87" s="151">
        <f t="shared" si="22"/>
        <v>0</v>
      </c>
      <c r="M87" s="151">
        <f t="shared" si="19"/>
        <v>66.400000000000006</v>
      </c>
      <c r="N87" s="193">
        <v>35.200000000000003</v>
      </c>
      <c r="O87" s="141">
        <f t="shared" si="20"/>
        <v>66.400000000000006</v>
      </c>
      <c r="P87" s="141">
        <v>0</v>
      </c>
      <c r="Q87" s="141"/>
      <c r="R87" s="141"/>
      <c r="S87" s="141">
        <v>0</v>
      </c>
      <c r="T87" s="141">
        <v>0</v>
      </c>
      <c r="U87" s="141"/>
      <c r="V87" s="130">
        <f t="shared" si="15"/>
        <v>90.39</v>
      </c>
      <c r="W87" s="109">
        <f t="shared" si="16"/>
        <v>90.39</v>
      </c>
      <c r="X87" s="109">
        <f t="shared" si="17"/>
        <v>90.39</v>
      </c>
    </row>
    <row r="88" spans="1:25" s="16" customFormat="1" ht="25.5" customHeight="1">
      <c r="A88" s="140" t="s">
        <v>93</v>
      </c>
      <c r="B88" s="141">
        <v>0</v>
      </c>
      <c r="C88" s="176">
        <v>0</v>
      </c>
      <c r="D88" s="161">
        <f t="shared" si="18"/>
        <v>0</v>
      </c>
      <c r="E88" s="179"/>
      <c r="F88" s="141">
        <v>0</v>
      </c>
      <c r="G88" s="141">
        <v>0</v>
      </c>
      <c r="H88" s="191">
        <f t="shared" si="21"/>
        <v>0</v>
      </c>
      <c r="I88" s="189"/>
      <c r="J88" s="141">
        <v>29.2</v>
      </c>
      <c r="K88" s="157">
        <v>23.4</v>
      </c>
      <c r="L88" s="151">
        <f t="shared" si="22"/>
        <v>5.8000000000000007</v>
      </c>
      <c r="M88" s="151">
        <f t="shared" si="19"/>
        <v>29.2</v>
      </c>
      <c r="N88" s="193">
        <v>23.4</v>
      </c>
      <c r="O88" s="141">
        <f t="shared" si="20"/>
        <v>23.4</v>
      </c>
      <c r="P88" s="141">
        <v>0</v>
      </c>
      <c r="Q88" s="141"/>
      <c r="R88" s="141"/>
      <c r="S88" s="141">
        <v>0</v>
      </c>
      <c r="T88" s="141">
        <v>0</v>
      </c>
      <c r="U88" s="141"/>
      <c r="V88" s="130">
        <f t="shared" si="15"/>
        <v>29.2</v>
      </c>
      <c r="W88" s="109">
        <f t="shared" si="16"/>
        <v>23.4</v>
      </c>
      <c r="X88" s="109">
        <f t="shared" si="17"/>
        <v>23.4</v>
      </c>
      <c r="Y88" s="32" t="s">
        <v>141</v>
      </c>
    </row>
    <row r="89" spans="1:25" s="16" customFormat="1" ht="25.5" customHeight="1">
      <c r="A89" s="140" t="s">
        <v>94</v>
      </c>
      <c r="B89" s="141">
        <v>29.57</v>
      </c>
      <c r="C89" s="176">
        <v>29.57</v>
      </c>
      <c r="D89" s="161">
        <f t="shared" si="18"/>
        <v>0</v>
      </c>
      <c r="E89" s="179">
        <v>22.44</v>
      </c>
      <c r="F89" s="141">
        <v>31.2</v>
      </c>
      <c r="G89" s="141">
        <v>31.2</v>
      </c>
      <c r="H89" s="191">
        <f t="shared" si="21"/>
        <v>0</v>
      </c>
      <c r="I89" s="189">
        <v>15.59</v>
      </c>
      <c r="J89" s="141">
        <v>0</v>
      </c>
      <c r="K89" s="141">
        <v>0</v>
      </c>
      <c r="L89" s="151">
        <f t="shared" si="22"/>
        <v>0</v>
      </c>
      <c r="M89" s="151">
        <f t="shared" si="19"/>
        <v>31.2</v>
      </c>
      <c r="N89" s="193"/>
      <c r="O89" s="141">
        <f t="shared" si="20"/>
        <v>15.59</v>
      </c>
      <c r="P89" s="141">
        <v>0</v>
      </c>
      <c r="Q89" s="141"/>
      <c r="R89" s="141"/>
      <c r="S89" s="141">
        <v>0</v>
      </c>
      <c r="T89" s="141">
        <v>0</v>
      </c>
      <c r="U89" s="141"/>
      <c r="V89" s="130">
        <f t="shared" si="15"/>
        <v>60.769999999999996</v>
      </c>
      <c r="W89" s="109">
        <f t="shared" si="16"/>
        <v>60.769999999999996</v>
      </c>
      <c r="X89" s="109">
        <f t="shared" si="17"/>
        <v>38.03</v>
      </c>
    </row>
    <row r="90" spans="1:25" s="11" customFormat="1" ht="12">
      <c r="A90" s="133"/>
      <c r="B90" s="134"/>
      <c r="C90" s="172"/>
      <c r="D90" s="172"/>
      <c r="E90" s="134"/>
      <c r="F90" s="134"/>
      <c r="G90" s="134"/>
      <c r="H90" s="134"/>
      <c r="I90" s="166"/>
      <c r="J90" s="134"/>
      <c r="K90" s="134"/>
      <c r="L90" s="134"/>
      <c r="M90" s="134"/>
      <c r="N90" s="152"/>
      <c r="O90" s="146"/>
      <c r="P90" s="134"/>
      <c r="Q90" s="134"/>
      <c r="R90" s="134"/>
      <c r="S90" s="134"/>
      <c r="T90" s="134"/>
      <c r="U90" s="134"/>
      <c r="V90" s="135"/>
      <c r="W90" s="10"/>
    </row>
    <row r="91" spans="1:25" s="13" customFormat="1" ht="12">
      <c r="A91" s="136"/>
      <c r="B91" s="137"/>
      <c r="C91" s="173"/>
      <c r="D91" s="173"/>
      <c r="E91" s="137"/>
      <c r="F91" s="137"/>
      <c r="G91" s="137"/>
      <c r="H91" s="137"/>
      <c r="I91" s="167"/>
      <c r="J91" s="137"/>
      <c r="K91" s="137"/>
      <c r="L91" s="137"/>
      <c r="M91" s="137"/>
      <c r="N91" s="153"/>
      <c r="O91" s="147"/>
      <c r="P91" s="137"/>
      <c r="Q91" s="137"/>
      <c r="R91" s="137"/>
      <c r="S91" s="137"/>
      <c r="T91" s="137"/>
      <c r="U91" s="137"/>
      <c r="V91" s="138"/>
      <c r="W91" s="12"/>
    </row>
    <row r="92" spans="1:25">
      <c r="A92" s="139"/>
      <c r="B92" s="124"/>
      <c r="C92" s="169"/>
      <c r="D92" s="169"/>
      <c r="E92" s="124"/>
      <c r="F92" s="124"/>
      <c r="G92" s="124"/>
      <c r="I92" s="164"/>
      <c r="J92" s="124"/>
      <c r="K92" s="124"/>
      <c r="L92" s="124"/>
      <c r="M92" s="124"/>
      <c r="N92" s="148"/>
      <c r="O92" s="143"/>
      <c r="P92" s="124"/>
      <c r="Q92" s="124"/>
      <c r="R92" s="124"/>
      <c r="S92" s="124"/>
      <c r="T92" s="124"/>
      <c r="U92" s="124"/>
      <c r="V92" s="125"/>
    </row>
    <row r="96" spans="1:25">
      <c r="A96" s="139"/>
      <c r="B96" s="124"/>
      <c r="C96" s="169"/>
      <c r="D96" s="169"/>
      <c r="E96" s="124"/>
      <c r="F96" s="124"/>
      <c r="G96" s="124"/>
      <c r="I96" s="164"/>
      <c r="J96" s="124"/>
      <c r="K96" s="124"/>
      <c r="L96" s="124"/>
      <c r="M96" s="124"/>
      <c r="N96" s="148"/>
      <c r="O96" s="143"/>
      <c r="P96" s="124"/>
      <c r="Q96" s="124"/>
      <c r="R96" s="124"/>
      <c r="S96" s="124"/>
      <c r="T96" s="124"/>
      <c r="U96" s="124"/>
      <c r="V96" s="125"/>
    </row>
    <row r="119" spans="5:8">
      <c r="E119" s="148"/>
      <c r="F119" s="124"/>
      <c r="G119" s="174"/>
      <c r="H119" s="174"/>
    </row>
  </sheetData>
  <mergeCells count="6">
    <mergeCell ref="A2:V2"/>
    <mergeCell ref="A4:A5"/>
    <mergeCell ref="B4:S4"/>
    <mergeCell ref="V4:V5"/>
    <mergeCell ref="X4:X5"/>
    <mergeCell ref="W4:W5"/>
  </mergeCells>
  <phoneticPr fontId="7" type="noConversion"/>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opLeftCell="A13" workbookViewId="0">
      <selection activeCell="A14" sqref="A14:A39"/>
    </sheetView>
  </sheetViews>
  <sheetFormatPr defaultRowHeight="13.5"/>
  <cols>
    <col min="1" max="1" width="6.875" style="230" customWidth="1"/>
    <col min="2" max="2" width="7.875" style="230" customWidth="1"/>
    <col min="3" max="3" width="11.5" style="230" customWidth="1"/>
    <col min="4" max="4" width="5.875" style="230" customWidth="1"/>
    <col min="5" max="5" width="10.75" style="230" customWidth="1"/>
    <col min="6" max="6" width="12.25" style="230" customWidth="1"/>
    <col min="7" max="7" width="15.625" style="230" customWidth="1"/>
    <col min="8" max="8" width="14.875" style="230" customWidth="1"/>
    <col min="9" max="9" width="3.625" style="230" customWidth="1"/>
    <col min="10" max="10" width="11.375" style="230" customWidth="1"/>
    <col min="11" max="11" width="14.25" style="230" customWidth="1"/>
    <col min="12" max="13" width="9" style="230"/>
    <col min="14" max="16" width="9" style="224"/>
  </cols>
  <sheetData>
    <row r="1" spans="1:16" ht="26.25" customHeight="1">
      <c r="A1" s="297" t="s">
        <v>504</v>
      </c>
      <c r="B1" s="297"/>
      <c r="C1" s="297"/>
      <c r="D1" s="297"/>
      <c r="E1" s="297"/>
      <c r="F1" s="297"/>
      <c r="G1" s="297"/>
      <c r="H1" s="297"/>
      <c r="I1" s="297"/>
      <c r="J1" s="297"/>
      <c r="K1" s="297"/>
    </row>
    <row r="2" spans="1:16" ht="28.5" customHeight="1">
      <c r="A2" s="298" t="s">
        <v>503</v>
      </c>
      <c r="B2" s="298"/>
      <c r="C2" s="298"/>
      <c r="D2" s="298"/>
      <c r="E2" s="298"/>
      <c r="F2" s="298"/>
      <c r="G2" s="298"/>
      <c r="H2" s="298"/>
      <c r="I2" s="298"/>
      <c r="J2" s="298"/>
      <c r="K2" s="298"/>
    </row>
    <row r="3" spans="1:16" ht="14.25" customHeight="1">
      <c r="A3" s="287" t="s">
        <v>145</v>
      </c>
      <c r="B3" s="287"/>
      <c r="C3" s="287"/>
      <c r="D3" s="287"/>
      <c r="E3" s="287"/>
      <c r="F3" s="287"/>
      <c r="G3" s="287"/>
      <c r="H3" s="287"/>
      <c r="I3" s="287"/>
      <c r="J3" s="287"/>
      <c r="K3" s="287"/>
    </row>
    <row r="4" spans="1:16" s="227" customFormat="1" ht="22.5" customHeight="1">
      <c r="A4" s="291" t="s">
        <v>209</v>
      </c>
      <c r="B4" s="291"/>
      <c r="C4" s="291"/>
      <c r="D4" s="291"/>
      <c r="E4" s="291" t="s">
        <v>303</v>
      </c>
      <c r="F4" s="291"/>
      <c r="G4" s="291"/>
      <c r="H4" s="291"/>
      <c r="I4" s="291"/>
      <c r="J4" s="291"/>
      <c r="K4" s="291"/>
      <c r="L4" s="231"/>
      <c r="M4" s="231"/>
      <c r="N4" s="226"/>
      <c r="O4" s="226"/>
      <c r="P4" s="226"/>
    </row>
    <row r="5" spans="1:16" s="227" customFormat="1" ht="22.5" customHeight="1">
      <c r="A5" s="291" t="s">
        <v>211</v>
      </c>
      <c r="B5" s="291"/>
      <c r="C5" s="291"/>
      <c r="D5" s="291"/>
      <c r="E5" s="291" t="s">
        <v>557</v>
      </c>
      <c r="F5" s="291"/>
      <c r="G5" s="291"/>
      <c r="H5" s="291" t="s">
        <v>304</v>
      </c>
      <c r="I5" s="291"/>
      <c r="J5" s="291" t="s">
        <v>305</v>
      </c>
      <c r="K5" s="291"/>
      <c r="L5" s="231"/>
      <c r="M5" s="231"/>
      <c r="N5" s="226"/>
      <c r="O5" s="226"/>
      <c r="P5" s="226"/>
    </row>
    <row r="6" spans="1:16" s="227" customFormat="1" ht="22.5" customHeight="1">
      <c r="A6" s="291" t="s">
        <v>307</v>
      </c>
      <c r="B6" s="291"/>
      <c r="C6" s="291"/>
      <c r="D6" s="291"/>
      <c r="E6" s="291" t="s">
        <v>306</v>
      </c>
      <c r="F6" s="291"/>
      <c r="G6" s="291"/>
      <c r="H6" s="291" t="s">
        <v>308</v>
      </c>
      <c r="I6" s="291"/>
      <c r="J6" s="291" t="s">
        <v>558</v>
      </c>
      <c r="K6" s="291"/>
      <c r="L6" s="231"/>
      <c r="M6" s="231"/>
      <c r="N6" s="226"/>
      <c r="O6" s="226"/>
      <c r="P6" s="226"/>
    </row>
    <row r="7" spans="1:16" s="227" customFormat="1" ht="22.5" customHeight="1">
      <c r="A7" s="291" t="s">
        <v>150</v>
      </c>
      <c r="B7" s="291"/>
      <c r="C7" s="291"/>
      <c r="D7" s="291"/>
      <c r="E7" s="291" t="s">
        <v>309</v>
      </c>
      <c r="F7" s="291"/>
      <c r="G7" s="242" t="s">
        <v>218</v>
      </c>
      <c r="H7" s="291" t="s">
        <v>275</v>
      </c>
      <c r="I7" s="291"/>
      <c r="J7" s="291" t="s">
        <v>219</v>
      </c>
      <c r="K7" s="291"/>
      <c r="L7" s="231"/>
      <c r="M7" s="231"/>
      <c r="N7" s="226"/>
      <c r="O7" s="226"/>
      <c r="P7" s="226"/>
    </row>
    <row r="8" spans="1:16" s="227" customFormat="1" ht="22.5" customHeight="1">
      <c r="A8" s="291"/>
      <c r="B8" s="291"/>
      <c r="C8" s="291"/>
      <c r="D8" s="291"/>
      <c r="E8" s="291" t="s">
        <v>157</v>
      </c>
      <c r="F8" s="291"/>
      <c r="G8" s="243">
        <f>G9+G10</f>
        <v>17651.84</v>
      </c>
      <c r="H8" s="296">
        <f>项目汇总收支情况!H13</f>
        <v>14362.04</v>
      </c>
      <c r="I8" s="291"/>
      <c r="J8" s="288">
        <f>H8/G8</f>
        <v>0.81362849425329031</v>
      </c>
      <c r="K8" s="288"/>
      <c r="L8" s="231"/>
      <c r="M8" s="231"/>
      <c r="N8" s="226"/>
      <c r="O8" s="226"/>
      <c r="P8" s="226"/>
    </row>
    <row r="9" spans="1:16" s="227" customFormat="1" ht="22.5" customHeight="1">
      <c r="A9" s="291"/>
      <c r="B9" s="291"/>
      <c r="C9" s="291"/>
      <c r="D9" s="291"/>
      <c r="E9" s="291" t="s">
        <v>276</v>
      </c>
      <c r="F9" s="291"/>
      <c r="G9" s="243">
        <f>项目汇总收支情况!E13</f>
        <v>16384.84</v>
      </c>
      <c r="H9" s="296">
        <f>H8-H10</f>
        <v>13124.45</v>
      </c>
      <c r="I9" s="291"/>
      <c r="J9" s="288">
        <f t="shared" ref="J9:J10" si="0">H9/G9</f>
        <v>0.80101178894636749</v>
      </c>
      <c r="K9" s="288"/>
      <c r="L9" s="231"/>
      <c r="M9" s="231"/>
      <c r="N9" s="226"/>
      <c r="O9" s="226"/>
      <c r="P9" s="226"/>
    </row>
    <row r="10" spans="1:16" s="227" customFormat="1" ht="22.5" customHeight="1">
      <c r="A10" s="291"/>
      <c r="B10" s="291"/>
      <c r="C10" s="291"/>
      <c r="D10" s="291"/>
      <c r="E10" s="291" t="s">
        <v>277</v>
      </c>
      <c r="F10" s="291"/>
      <c r="G10" s="247">
        <f>项目汇总收支情况!F13</f>
        <v>1267</v>
      </c>
      <c r="H10" s="296">
        <f>电影放映!H10+影视!H10</f>
        <v>1237.5899999999997</v>
      </c>
      <c r="I10" s="291"/>
      <c r="J10" s="288">
        <f t="shared" si="0"/>
        <v>0.97678768745067068</v>
      </c>
      <c r="K10" s="288"/>
      <c r="L10" s="231"/>
      <c r="M10" s="231"/>
      <c r="N10" s="226"/>
      <c r="O10" s="226"/>
      <c r="P10" s="226"/>
    </row>
    <row r="11" spans="1:16" s="227" customFormat="1" ht="27" customHeight="1">
      <c r="A11" s="291"/>
      <c r="B11" s="291"/>
      <c r="C11" s="291"/>
      <c r="D11" s="291"/>
      <c r="E11" s="291" t="s">
        <v>278</v>
      </c>
      <c r="F11" s="291"/>
      <c r="G11" s="242"/>
      <c r="H11" s="291"/>
      <c r="I11" s="291"/>
      <c r="J11" s="291"/>
      <c r="K11" s="291"/>
      <c r="L11" s="231"/>
      <c r="M11" s="231"/>
      <c r="N11" s="226"/>
      <c r="O11" s="226"/>
      <c r="P11" s="226"/>
    </row>
    <row r="12" spans="1:16" s="227" customFormat="1" ht="22.5" customHeight="1">
      <c r="A12" s="291" t="s">
        <v>164</v>
      </c>
      <c r="B12" s="291" t="s">
        <v>221</v>
      </c>
      <c r="C12" s="291"/>
      <c r="D12" s="291"/>
      <c r="E12" s="291"/>
      <c r="F12" s="291"/>
      <c r="G12" s="291"/>
      <c r="H12" s="291" t="s">
        <v>222</v>
      </c>
      <c r="I12" s="291"/>
      <c r="J12" s="291"/>
      <c r="K12" s="291"/>
      <c r="L12" s="231"/>
      <c r="M12" s="231"/>
      <c r="N12" s="226"/>
      <c r="O12" s="226"/>
      <c r="P12" s="226"/>
    </row>
    <row r="13" spans="1:16" ht="99.75" customHeight="1">
      <c r="A13" s="291"/>
      <c r="B13" s="293" t="s">
        <v>605</v>
      </c>
      <c r="C13" s="293"/>
      <c r="D13" s="293"/>
      <c r="E13" s="293"/>
      <c r="F13" s="293"/>
      <c r="G13" s="293"/>
      <c r="H13" s="294" t="s">
        <v>606</v>
      </c>
      <c r="I13" s="295"/>
      <c r="J13" s="295"/>
      <c r="K13" s="295"/>
    </row>
    <row r="14" spans="1:16" ht="27">
      <c r="A14" s="289" t="s">
        <v>223</v>
      </c>
      <c r="B14" s="232" t="s">
        <v>224</v>
      </c>
      <c r="C14" s="232" t="s">
        <v>167</v>
      </c>
      <c r="D14" s="289" t="s">
        <v>168</v>
      </c>
      <c r="E14" s="289"/>
      <c r="F14" s="289"/>
      <c r="G14" s="289"/>
      <c r="H14" s="242" t="s">
        <v>225</v>
      </c>
      <c r="I14" s="291" t="s">
        <v>226</v>
      </c>
      <c r="J14" s="291"/>
      <c r="K14" s="242" t="s">
        <v>227</v>
      </c>
    </row>
    <row r="15" spans="1:16" ht="21" customHeight="1">
      <c r="A15" s="289"/>
      <c r="B15" s="289" t="s">
        <v>228</v>
      </c>
      <c r="C15" s="289" t="s">
        <v>174</v>
      </c>
      <c r="D15" s="290" t="s">
        <v>310</v>
      </c>
      <c r="E15" s="290"/>
      <c r="F15" s="290"/>
      <c r="G15" s="290"/>
      <c r="H15" s="248">
        <v>1</v>
      </c>
      <c r="I15" s="288">
        <v>1</v>
      </c>
      <c r="J15" s="288"/>
      <c r="K15" s="242"/>
    </row>
    <row r="16" spans="1:16" ht="21" customHeight="1">
      <c r="A16" s="289"/>
      <c r="B16" s="289"/>
      <c r="C16" s="289"/>
      <c r="D16" s="290" t="s">
        <v>311</v>
      </c>
      <c r="E16" s="290"/>
      <c r="F16" s="290"/>
      <c r="G16" s="290"/>
      <c r="H16" s="248">
        <v>1</v>
      </c>
      <c r="I16" s="288">
        <v>1</v>
      </c>
      <c r="J16" s="288"/>
      <c r="K16" s="242"/>
    </row>
    <row r="17" spans="1:11" ht="21" customHeight="1">
      <c r="A17" s="289"/>
      <c r="B17" s="289"/>
      <c r="C17" s="289"/>
      <c r="D17" s="290" t="s">
        <v>313</v>
      </c>
      <c r="E17" s="290"/>
      <c r="F17" s="290"/>
      <c r="G17" s="290"/>
      <c r="H17" s="248">
        <v>1</v>
      </c>
      <c r="I17" s="288">
        <v>1</v>
      </c>
      <c r="J17" s="288"/>
      <c r="K17" s="242"/>
    </row>
    <row r="18" spans="1:11" ht="21" customHeight="1">
      <c r="A18" s="289"/>
      <c r="B18" s="289"/>
      <c r="C18" s="289"/>
      <c r="D18" s="290" t="s">
        <v>315</v>
      </c>
      <c r="E18" s="290"/>
      <c r="F18" s="290"/>
      <c r="G18" s="290"/>
      <c r="H18" s="248">
        <v>1</v>
      </c>
      <c r="I18" s="288">
        <f>广播器材!J9</f>
        <v>0.80142405063291144</v>
      </c>
      <c r="J18" s="288"/>
      <c r="K18" s="242"/>
    </row>
    <row r="19" spans="1:11" ht="21" customHeight="1">
      <c r="A19" s="289"/>
      <c r="B19" s="289"/>
      <c r="C19" s="289"/>
      <c r="D19" s="290" t="s">
        <v>316</v>
      </c>
      <c r="E19" s="290"/>
      <c r="F19" s="290"/>
      <c r="G19" s="290"/>
      <c r="H19" s="248">
        <v>1</v>
      </c>
      <c r="I19" s="288">
        <f>应急!J9</f>
        <v>0.64581925055106537</v>
      </c>
      <c r="J19" s="288"/>
      <c r="K19" s="242"/>
    </row>
    <row r="20" spans="1:11" ht="21" customHeight="1">
      <c r="A20" s="289"/>
      <c r="B20" s="289"/>
      <c r="C20" s="289"/>
      <c r="D20" s="290" t="s">
        <v>412</v>
      </c>
      <c r="E20" s="290"/>
      <c r="F20" s="290"/>
      <c r="G20" s="290"/>
      <c r="H20" s="248">
        <v>1</v>
      </c>
      <c r="I20" s="288">
        <v>1</v>
      </c>
      <c r="J20" s="288"/>
      <c r="K20" s="242"/>
    </row>
    <row r="21" spans="1:11" ht="21" customHeight="1">
      <c r="A21" s="289"/>
      <c r="B21" s="289"/>
      <c r="C21" s="289" t="s">
        <v>180</v>
      </c>
      <c r="D21" s="290" t="s">
        <v>318</v>
      </c>
      <c r="E21" s="290"/>
      <c r="F21" s="290"/>
      <c r="G21" s="290"/>
      <c r="H21" s="248">
        <v>1</v>
      </c>
      <c r="I21" s="288">
        <v>1</v>
      </c>
      <c r="J21" s="288"/>
      <c r="K21" s="248"/>
    </row>
    <row r="22" spans="1:11" ht="21" customHeight="1">
      <c r="A22" s="289"/>
      <c r="B22" s="289"/>
      <c r="C22" s="289"/>
      <c r="D22" s="290" t="s">
        <v>469</v>
      </c>
      <c r="E22" s="290"/>
      <c r="F22" s="290"/>
      <c r="G22" s="290"/>
      <c r="H22" s="248">
        <v>1</v>
      </c>
      <c r="I22" s="288">
        <v>1</v>
      </c>
      <c r="J22" s="288"/>
      <c r="K22" s="248"/>
    </row>
    <row r="23" spans="1:11" ht="21" customHeight="1">
      <c r="A23" s="289"/>
      <c r="B23" s="289"/>
      <c r="C23" s="289"/>
      <c r="D23" s="290" t="s">
        <v>320</v>
      </c>
      <c r="E23" s="290"/>
      <c r="F23" s="290"/>
      <c r="G23" s="290"/>
      <c r="H23" s="44" t="s">
        <v>254</v>
      </c>
      <c r="I23" s="288" t="s">
        <v>536</v>
      </c>
      <c r="J23" s="288"/>
      <c r="K23" s="248"/>
    </row>
    <row r="24" spans="1:11" ht="21" customHeight="1">
      <c r="A24" s="289"/>
      <c r="B24" s="289"/>
      <c r="C24" s="289"/>
      <c r="D24" s="290" t="s">
        <v>322</v>
      </c>
      <c r="E24" s="290"/>
      <c r="F24" s="290"/>
      <c r="G24" s="290"/>
      <c r="H24" s="44" t="s">
        <v>254</v>
      </c>
      <c r="I24" s="288" t="s">
        <v>254</v>
      </c>
      <c r="J24" s="288"/>
      <c r="K24" s="248"/>
    </row>
    <row r="25" spans="1:11" ht="21" customHeight="1">
      <c r="A25" s="289"/>
      <c r="B25" s="289"/>
      <c r="C25" s="289"/>
      <c r="D25" s="290" t="s">
        <v>324</v>
      </c>
      <c r="E25" s="290"/>
      <c r="F25" s="290"/>
      <c r="G25" s="290"/>
      <c r="H25" s="44" t="s">
        <v>254</v>
      </c>
      <c r="I25" s="288" t="s">
        <v>254</v>
      </c>
      <c r="J25" s="288"/>
      <c r="K25" s="248"/>
    </row>
    <row r="26" spans="1:11" ht="21" customHeight="1">
      <c r="A26" s="289"/>
      <c r="B26" s="289"/>
      <c r="C26" s="289"/>
      <c r="D26" s="290" t="s">
        <v>437</v>
      </c>
      <c r="E26" s="290"/>
      <c r="F26" s="290"/>
      <c r="G26" s="290"/>
      <c r="H26" s="44" t="s">
        <v>535</v>
      </c>
      <c r="I26" s="288" t="s">
        <v>534</v>
      </c>
      <c r="J26" s="288"/>
      <c r="K26" s="248"/>
    </row>
    <row r="27" spans="1:11" ht="21" customHeight="1">
      <c r="A27" s="289"/>
      <c r="B27" s="289"/>
      <c r="C27" s="289" t="s">
        <v>183</v>
      </c>
      <c r="D27" s="290" t="s">
        <v>452</v>
      </c>
      <c r="E27" s="290"/>
      <c r="F27" s="290"/>
      <c r="G27" s="290"/>
      <c r="H27" s="248">
        <v>1</v>
      </c>
      <c r="I27" s="288">
        <v>1</v>
      </c>
      <c r="J27" s="288"/>
      <c r="K27" s="248"/>
    </row>
    <row r="28" spans="1:11" ht="21" customHeight="1">
      <c r="A28" s="289"/>
      <c r="B28" s="289"/>
      <c r="C28" s="289"/>
      <c r="D28" s="290" t="s">
        <v>454</v>
      </c>
      <c r="E28" s="290"/>
      <c r="F28" s="290"/>
      <c r="G28" s="290"/>
      <c r="H28" s="248">
        <v>1</v>
      </c>
      <c r="I28" s="288">
        <v>1</v>
      </c>
      <c r="J28" s="288"/>
      <c r="K28" s="248"/>
    </row>
    <row r="29" spans="1:11" ht="21" customHeight="1">
      <c r="A29" s="289"/>
      <c r="B29" s="289"/>
      <c r="C29" s="289"/>
      <c r="D29" s="290" t="s">
        <v>451</v>
      </c>
      <c r="E29" s="290"/>
      <c r="F29" s="290"/>
      <c r="G29" s="290"/>
      <c r="H29" s="248">
        <v>1</v>
      </c>
      <c r="I29" s="288">
        <v>1</v>
      </c>
      <c r="J29" s="288"/>
      <c r="K29" s="248"/>
    </row>
    <row r="30" spans="1:11" ht="21" customHeight="1">
      <c r="A30" s="289"/>
      <c r="B30" s="289"/>
      <c r="C30" s="289"/>
      <c r="D30" s="290" t="s">
        <v>457</v>
      </c>
      <c r="E30" s="290"/>
      <c r="F30" s="290"/>
      <c r="G30" s="290"/>
      <c r="H30" s="232" t="s">
        <v>258</v>
      </c>
      <c r="I30" s="288" t="s">
        <v>258</v>
      </c>
      <c r="J30" s="288"/>
      <c r="K30" s="248"/>
    </row>
    <row r="31" spans="1:11" ht="21" customHeight="1">
      <c r="A31" s="289"/>
      <c r="B31" s="289"/>
      <c r="C31" s="232" t="s">
        <v>185</v>
      </c>
      <c r="D31" s="290" t="s">
        <v>459</v>
      </c>
      <c r="E31" s="290"/>
      <c r="F31" s="290"/>
      <c r="G31" s="290"/>
      <c r="H31" s="44" t="s">
        <v>280</v>
      </c>
      <c r="I31" s="288">
        <f>J8</f>
        <v>0.81362849425329031</v>
      </c>
      <c r="J31" s="288"/>
      <c r="K31" s="248"/>
    </row>
    <row r="32" spans="1:11" ht="84" customHeight="1">
      <c r="A32" s="289"/>
      <c r="B32" s="289" t="s">
        <v>232</v>
      </c>
      <c r="C32" s="232" t="s">
        <v>559</v>
      </c>
      <c r="D32" s="290" t="s">
        <v>260</v>
      </c>
      <c r="E32" s="290"/>
      <c r="F32" s="290"/>
      <c r="G32" s="290"/>
      <c r="H32" s="233" t="s">
        <v>461</v>
      </c>
      <c r="I32" s="292" t="s">
        <v>460</v>
      </c>
      <c r="J32" s="292"/>
      <c r="K32" s="248"/>
    </row>
    <row r="33" spans="1:11" ht="30.75" customHeight="1">
      <c r="A33" s="289"/>
      <c r="B33" s="289"/>
      <c r="C33" s="289" t="s">
        <v>560</v>
      </c>
      <c r="D33" s="290" t="s">
        <v>262</v>
      </c>
      <c r="E33" s="290"/>
      <c r="F33" s="290"/>
      <c r="G33" s="290"/>
      <c r="H33" s="233" t="s">
        <v>263</v>
      </c>
      <c r="I33" s="292" t="s">
        <v>263</v>
      </c>
      <c r="J33" s="292"/>
      <c r="K33" s="248"/>
    </row>
    <row r="34" spans="1:11" ht="17.25" customHeight="1">
      <c r="A34" s="289"/>
      <c r="B34" s="289"/>
      <c r="C34" s="289"/>
      <c r="D34" s="290" t="s">
        <v>463</v>
      </c>
      <c r="E34" s="290"/>
      <c r="F34" s="290"/>
      <c r="G34" s="290"/>
      <c r="H34" s="232" t="s">
        <v>464</v>
      </c>
      <c r="I34" s="288" t="s">
        <v>254</v>
      </c>
      <c r="J34" s="288"/>
      <c r="K34" s="248"/>
    </row>
    <row r="35" spans="1:11" ht="30.75" customHeight="1">
      <c r="A35" s="289"/>
      <c r="B35" s="289"/>
      <c r="C35" s="289"/>
      <c r="D35" s="290" t="s">
        <v>462</v>
      </c>
      <c r="E35" s="290"/>
      <c r="F35" s="290"/>
      <c r="G35" s="290"/>
      <c r="H35" s="233" t="s">
        <v>265</v>
      </c>
      <c r="I35" s="290" t="s">
        <v>265</v>
      </c>
      <c r="J35" s="290"/>
      <c r="K35" s="248"/>
    </row>
    <row r="36" spans="1:11" ht="21.75" customHeight="1">
      <c r="A36" s="289"/>
      <c r="B36" s="289"/>
      <c r="C36" s="289"/>
      <c r="D36" s="290" t="s">
        <v>465</v>
      </c>
      <c r="E36" s="290"/>
      <c r="F36" s="290"/>
      <c r="G36" s="290"/>
      <c r="H36" s="44" t="s">
        <v>467</v>
      </c>
      <c r="I36" s="288" t="s">
        <v>466</v>
      </c>
      <c r="J36" s="288"/>
      <c r="K36" s="248"/>
    </row>
    <row r="37" spans="1:11" ht="36" customHeight="1">
      <c r="A37" s="289"/>
      <c r="B37" s="289"/>
      <c r="C37" s="232" t="s">
        <v>561</v>
      </c>
      <c r="D37" s="290" t="s">
        <v>267</v>
      </c>
      <c r="E37" s="290"/>
      <c r="F37" s="290"/>
      <c r="G37" s="290"/>
      <c r="H37" s="233" t="s">
        <v>268</v>
      </c>
      <c r="I37" s="292" t="s">
        <v>470</v>
      </c>
      <c r="J37" s="292"/>
      <c r="K37" s="248"/>
    </row>
    <row r="38" spans="1:11" ht="33" customHeight="1">
      <c r="A38" s="289"/>
      <c r="B38" s="289"/>
      <c r="C38" s="232" t="s">
        <v>562</v>
      </c>
      <c r="D38" s="290" t="s">
        <v>270</v>
      </c>
      <c r="E38" s="290"/>
      <c r="F38" s="290"/>
      <c r="G38" s="290"/>
      <c r="H38" s="232" t="s">
        <v>271</v>
      </c>
      <c r="I38" s="288" t="s">
        <v>271</v>
      </c>
      <c r="J38" s="288"/>
      <c r="K38" s="248"/>
    </row>
    <row r="39" spans="1:11" ht="36" customHeight="1">
      <c r="A39" s="289"/>
      <c r="B39" s="232" t="s">
        <v>201</v>
      </c>
      <c r="C39" s="232" t="s">
        <v>244</v>
      </c>
      <c r="D39" s="290" t="s">
        <v>468</v>
      </c>
      <c r="E39" s="290"/>
      <c r="F39" s="290"/>
      <c r="G39" s="290"/>
      <c r="H39" s="44" t="s">
        <v>537</v>
      </c>
      <c r="I39" s="288" t="s">
        <v>280</v>
      </c>
      <c r="J39" s="288"/>
      <c r="K39" s="248"/>
    </row>
    <row r="40" spans="1:11" ht="27.75" customHeight="1">
      <c r="A40" s="246" t="s">
        <v>247</v>
      </c>
      <c r="B40" s="293" t="s">
        <v>163</v>
      </c>
      <c r="C40" s="293"/>
      <c r="D40" s="293"/>
      <c r="E40" s="293"/>
      <c r="F40" s="293"/>
      <c r="G40" s="293"/>
      <c r="H40" s="293"/>
      <c r="I40" s="293"/>
      <c r="J40" s="293"/>
      <c r="K40" s="293"/>
    </row>
  </sheetData>
  <mergeCells count="94">
    <mergeCell ref="B40:K40"/>
    <mergeCell ref="I30:J30"/>
    <mergeCell ref="D35:G35"/>
    <mergeCell ref="I35:J35"/>
    <mergeCell ref="A2:K2"/>
    <mergeCell ref="A4:D4"/>
    <mergeCell ref="A5:D5"/>
    <mergeCell ref="D28:G28"/>
    <mergeCell ref="I28:J28"/>
    <mergeCell ref="A6:D6"/>
    <mergeCell ref="E6:G6"/>
    <mergeCell ref="H6:I6"/>
    <mergeCell ref="J6:K6"/>
    <mergeCell ref="A7:D11"/>
    <mergeCell ref="E7:F7"/>
    <mergeCell ref="J7:K7"/>
    <mergeCell ref="E8:F8"/>
    <mergeCell ref="H8:I8"/>
    <mergeCell ref="J8:K8"/>
    <mergeCell ref="A1:K1"/>
    <mergeCell ref="A12:A13"/>
    <mergeCell ref="B12:G12"/>
    <mergeCell ref="H12:K12"/>
    <mergeCell ref="B13:G13"/>
    <mergeCell ref="H13:K13"/>
    <mergeCell ref="A14:A39"/>
    <mergeCell ref="D14:G14"/>
    <mergeCell ref="I14:J14"/>
    <mergeCell ref="D25:G25"/>
    <mergeCell ref="I25:J25"/>
    <mergeCell ref="D26:G26"/>
    <mergeCell ref="D29:G29"/>
    <mergeCell ref="D30:G30"/>
    <mergeCell ref="I29:J29"/>
    <mergeCell ref="I38:J38"/>
    <mergeCell ref="D31:G31"/>
    <mergeCell ref="I31:J31"/>
    <mergeCell ref="B32:B38"/>
    <mergeCell ref="D32:G32"/>
    <mergeCell ref="I32:J32"/>
    <mergeCell ref="C33:C36"/>
    <mergeCell ref="D39:G39"/>
    <mergeCell ref="I39:J39"/>
    <mergeCell ref="D37:G37"/>
    <mergeCell ref="I37:J37"/>
    <mergeCell ref="D38:G38"/>
    <mergeCell ref="E4:K4"/>
    <mergeCell ref="E5:G5"/>
    <mergeCell ref="H5:I5"/>
    <mergeCell ref="J5:K5"/>
    <mergeCell ref="D15:G15"/>
    <mergeCell ref="I15:J15"/>
    <mergeCell ref="E11:F11"/>
    <mergeCell ref="H11:I11"/>
    <mergeCell ref="J11:K11"/>
    <mergeCell ref="E9:F9"/>
    <mergeCell ref="H9:I9"/>
    <mergeCell ref="J9:K9"/>
    <mergeCell ref="E10:F10"/>
    <mergeCell ref="H10:I10"/>
    <mergeCell ref="J10:K10"/>
    <mergeCell ref="H7:I7"/>
    <mergeCell ref="D16:G16"/>
    <mergeCell ref="D17:G17"/>
    <mergeCell ref="D18:G18"/>
    <mergeCell ref="D36:G36"/>
    <mergeCell ref="I36:J36"/>
    <mergeCell ref="I27:J27"/>
    <mergeCell ref="D27:G27"/>
    <mergeCell ref="I16:J16"/>
    <mergeCell ref="I17:J17"/>
    <mergeCell ref="I18:J18"/>
    <mergeCell ref="I19:J19"/>
    <mergeCell ref="I20:J20"/>
    <mergeCell ref="D33:G33"/>
    <mergeCell ref="I33:J33"/>
    <mergeCell ref="D34:G34"/>
    <mergeCell ref="I34:J34"/>
    <mergeCell ref="A3:K3"/>
    <mergeCell ref="I22:J22"/>
    <mergeCell ref="I23:J23"/>
    <mergeCell ref="I24:J24"/>
    <mergeCell ref="C21:C26"/>
    <mergeCell ref="I21:J21"/>
    <mergeCell ref="I26:J26"/>
    <mergeCell ref="B15:B31"/>
    <mergeCell ref="D21:G21"/>
    <mergeCell ref="D22:G22"/>
    <mergeCell ref="D23:G23"/>
    <mergeCell ref="D24:G24"/>
    <mergeCell ref="D19:G19"/>
    <mergeCell ref="D20:G20"/>
    <mergeCell ref="C15:C20"/>
    <mergeCell ref="C27:C30"/>
  </mergeCells>
  <phoneticPr fontId="7" type="noConversion"/>
  <printOptions horizontalCentered="1"/>
  <pageMargins left="0" right="0" top="0.55118110236220474" bottom="0.55118110236220474"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topLeftCell="A16" workbookViewId="0">
      <selection activeCell="A3" sqref="A3:K3"/>
    </sheetView>
  </sheetViews>
  <sheetFormatPr defaultRowHeight="13.5"/>
  <cols>
    <col min="1" max="1" width="3" style="230" customWidth="1"/>
    <col min="2" max="2" width="4.875" style="230" customWidth="1"/>
    <col min="3" max="3" width="9.75" style="230" customWidth="1"/>
    <col min="4" max="4" width="6.25" style="230" customWidth="1"/>
    <col min="5" max="5" width="9" style="230"/>
    <col min="6" max="6" width="13.25" style="230" customWidth="1"/>
    <col min="7" max="7" width="13.5" style="230" customWidth="1"/>
    <col min="8" max="8" width="15" style="230" customWidth="1"/>
    <col min="9" max="9" width="9" style="230"/>
    <col min="10" max="10" width="7.375" style="230" customWidth="1"/>
    <col min="11" max="11" width="19.375" style="230" customWidth="1"/>
    <col min="12" max="16" width="9" style="230"/>
    <col min="17" max="19" width="9" style="237"/>
  </cols>
  <sheetData>
    <row r="1" spans="1:19" ht="26.25" customHeight="1">
      <c r="A1" s="321" t="s">
        <v>507</v>
      </c>
      <c r="B1" s="321"/>
      <c r="C1" s="321"/>
      <c r="D1" s="321"/>
      <c r="E1" s="321"/>
      <c r="F1" s="321"/>
      <c r="G1" s="321"/>
      <c r="H1" s="321"/>
      <c r="I1" s="321"/>
      <c r="J1" s="321"/>
      <c r="K1" s="321"/>
    </row>
    <row r="2" spans="1:19" ht="29.25" customHeight="1">
      <c r="A2" s="298" t="s">
        <v>505</v>
      </c>
      <c r="B2" s="298"/>
      <c r="C2" s="298"/>
      <c r="D2" s="298"/>
      <c r="E2" s="298"/>
      <c r="F2" s="298"/>
      <c r="G2" s="298"/>
      <c r="H2" s="298"/>
      <c r="I2" s="298"/>
      <c r="J2" s="298"/>
      <c r="K2" s="298"/>
    </row>
    <row r="3" spans="1:19" ht="21" customHeight="1">
      <c r="A3" s="287" t="s">
        <v>145</v>
      </c>
      <c r="B3" s="287"/>
      <c r="C3" s="287"/>
      <c r="D3" s="287"/>
      <c r="E3" s="287"/>
      <c r="F3" s="287"/>
      <c r="G3" s="287"/>
      <c r="H3" s="287"/>
      <c r="I3" s="287"/>
      <c r="J3" s="287"/>
      <c r="K3" s="287"/>
    </row>
    <row r="4" spans="1:19" s="227" customFormat="1" ht="33" customHeight="1">
      <c r="A4" s="291" t="s">
        <v>209</v>
      </c>
      <c r="B4" s="291"/>
      <c r="C4" s="291"/>
      <c r="D4" s="291"/>
      <c r="E4" s="299" t="s">
        <v>506</v>
      </c>
      <c r="F4" s="300"/>
      <c r="G4" s="300"/>
      <c r="H4" s="301"/>
      <c r="I4" s="299" t="s">
        <v>210</v>
      </c>
      <c r="J4" s="301"/>
      <c r="K4" s="242" t="s">
        <v>595</v>
      </c>
      <c r="L4" s="231"/>
      <c r="M4" s="231"/>
      <c r="N4" s="231"/>
      <c r="O4" s="231"/>
      <c r="P4" s="231"/>
      <c r="Q4" s="238"/>
      <c r="R4" s="238"/>
      <c r="S4" s="238"/>
    </row>
    <row r="5" spans="1:19" s="227" customFormat="1" ht="24.75" customHeight="1">
      <c r="A5" s="291" t="s">
        <v>211</v>
      </c>
      <c r="B5" s="291"/>
      <c r="C5" s="291"/>
      <c r="D5" s="291"/>
      <c r="E5" s="291" t="s">
        <v>212</v>
      </c>
      <c r="F5" s="291"/>
      <c r="G5" s="291"/>
      <c r="H5" s="291"/>
      <c r="I5" s="291"/>
      <c r="J5" s="291"/>
      <c r="K5" s="291"/>
      <c r="L5" s="231"/>
      <c r="M5" s="231"/>
      <c r="N5" s="231"/>
      <c r="O5" s="231"/>
      <c r="P5" s="231"/>
      <c r="Q5" s="238"/>
      <c r="R5" s="238"/>
      <c r="S5" s="238"/>
    </row>
    <row r="6" spans="1:19" s="227" customFormat="1" ht="32.25" customHeight="1">
      <c r="A6" s="291" t="s">
        <v>213</v>
      </c>
      <c r="B6" s="291"/>
      <c r="C6" s="291"/>
      <c r="D6" s="291"/>
      <c r="E6" s="291" t="s">
        <v>609</v>
      </c>
      <c r="F6" s="291"/>
      <c r="G6" s="291"/>
      <c r="H6" s="291" t="s">
        <v>215</v>
      </c>
      <c r="I6" s="291"/>
      <c r="J6" s="291" t="s">
        <v>565</v>
      </c>
      <c r="K6" s="291"/>
      <c r="L6" s="231"/>
      <c r="M6" s="231"/>
      <c r="N6" s="231"/>
      <c r="O6" s="231"/>
      <c r="P6" s="231"/>
      <c r="Q6" s="238"/>
      <c r="R6" s="238"/>
      <c r="S6" s="238"/>
    </row>
    <row r="7" spans="1:19" s="227" customFormat="1" ht="34.5" customHeight="1">
      <c r="A7" s="291" t="s">
        <v>150</v>
      </c>
      <c r="B7" s="291"/>
      <c r="C7" s="291"/>
      <c r="D7" s="291"/>
      <c r="E7" s="291"/>
      <c r="F7" s="291"/>
      <c r="G7" s="242" t="s">
        <v>218</v>
      </c>
      <c r="H7" s="291" t="s">
        <v>275</v>
      </c>
      <c r="I7" s="291"/>
      <c r="J7" s="291" t="s">
        <v>219</v>
      </c>
      <c r="K7" s="291"/>
      <c r="L7" s="231"/>
      <c r="M7" s="231"/>
      <c r="N7" s="231"/>
      <c r="O7" s="231"/>
      <c r="P7" s="231"/>
      <c r="Q7" s="238"/>
      <c r="R7" s="238"/>
      <c r="S7" s="238"/>
    </row>
    <row r="8" spans="1:19" s="227" customFormat="1" ht="28.5" customHeight="1">
      <c r="A8" s="291"/>
      <c r="B8" s="291"/>
      <c r="C8" s="291"/>
      <c r="D8" s="291"/>
      <c r="E8" s="291" t="s">
        <v>157</v>
      </c>
      <c r="F8" s="291"/>
      <c r="G8" s="258">
        <v>3988.84</v>
      </c>
      <c r="H8" s="302">
        <v>3959.43</v>
      </c>
      <c r="I8" s="303"/>
      <c r="J8" s="288">
        <f>H8/G8</f>
        <v>0.99262692913227901</v>
      </c>
      <c r="K8" s="288"/>
      <c r="L8" s="231"/>
      <c r="M8" s="231"/>
      <c r="N8" s="231"/>
      <c r="O8" s="231"/>
      <c r="P8" s="231"/>
      <c r="Q8" s="238"/>
      <c r="R8" s="238"/>
      <c r="S8" s="238"/>
    </row>
    <row r="9" spans="1:19" s="227" customFormat="1" ht="28.5" customHeight="1">
      <c r="A9" s="291"/>
      <c r="B9" s="291"/>
      <c r="C9" s="291"/>
      <c r="D9" s="291"/>
      <c r="E9" s="291" t="s">
        <v>276</v>
      </c>
      <c r="F9" s="291"/>
      <c r="G9" s="258">
        <v>3021.84</v>
      </c>
      <c r="H9" s="304">
        <v>3021.84</v>
      </c>
      <c r="I9" s="301"/>
      <c r="J9" s="288">
        <f>H9/G9</f>
        <v>1</v>
      </c>
      <c r="K9" s="288"/>
      <c r="L9" s="231"/>
      <c r="M9" s="231"/>
      <c r="N9" s="231"/>
      <c r="O9" s="231"/>
      <c r="P9" s="231"/>
      <c r="Q9" s="238"/>
      <c r="R9" s="238"/>
      <c r="S9" s="238"/>
    </row>
    <row r="10" spans="1:19" s="227" customFormat="1" ht="28.5" customHeight="1">
      <c r="A10" s="291"/>
      <c r="B10" s="291"/>
      <c r="C10" s="291"/>
      <c r="D10" s="291"/>
      <c r="E10" s="291" t="s">
        <v>277</v>
      </c>
      <c r="F10" s="291"/>
      <c r="G10" s="258">
        <v>967</v>
      </c>
      <c r="H10" s="296">
        <f>H8-H9</f>
        <v>937.58999999999969</v>
      </c>
      <c r="I10" s="291"/>
      <c r="J10" s="288">
        <f>H10/G10</f>
        <v>0.96958634953464296</v>
      </c>
      <c r="K10" s="288"/>
      <c r="L10" s="231"/>
      <c r="M10" s="231"/>
      <c r="N10" s="231"/>
      <c r="O10" s="231"/>
      <c r="P10" s="231"/>
      <c r="Q10" s="238"/>
      <c r="R10" s="238"/>
      <c r="S10" s="238"/>
    </row>
    <row r="11" spans="1:19" s="227" customFormat="1" ht="30.75" customHeight="1">
      <c r="A11" s="291"/>
      <c r="B11" s="291"/>
      <c r="C11" s="291"/>
      <c r="D11" s="291"/>
      <c r="E11" s="291" t="s">
        <v>607</v>
      </c>
      <c r="F11" s="291"/>
      <c r="G11" s="242"/>
      <c r="H11" s="291"/>
      <c r="I11" s="291"/>
      <c r="J11" s="291"/>
      <c r="K11" s="291"/>
      <c r="L11" s="231"/>
      <c r="M11" s="231"/>
      <c r="N11" s="231"/>
      <c r="O11" s="231"/>
      <c r="P11" s="231"/>
      <c r="Q11" s="238"/>
      <c r="R11" s="238"/>
      <c r="S11" s="238"/>
    </row>
    <row r="12" spans="1:19" s="227" customFormat="1" ht="24.75" customHeight="1">
      <c r="A12" s="305" t="s">
        <v>164</v>
      </c>
      <c r="B12" s="291" t="s">
        <v>221</v>
      </c>
      <c r="C12" s="291"/>
      <c r="D12" s="291"/>
      <c r="E12" s="291"/>
      <c r="F12" s="291"/>
      <c r="G12" s="291"/>
      <c r="H12" s="291" t="s">
        <v>222</v>
      </c>
      <c r="I12" s="291"/>
      <c r="J12" s="291"/>
      <c r="K12" s="291"/>
      <c r="L12" s="231"/>
      <c r="M12" s="231"/>
      <c r="N12" s="231"/>
      <c r="O12" s="231"/>
      <c r="P12" s="231"/>
      <c r="Q12" s="238"/>
      <c r="R12" s="238"/>
      <c r="S12" s="238"/>
    </row>
    <row r="13" spans="1:19" ht="69.75" customHeight="1">
      <c r="A13" s="306"/>
      <c r="B13" s="307" t="s">
        <v>563</v>
      </c>
      <c r="C13" s="308"/>
      <c r="D13" s="308"/>
      <c r="E13" s="308"/>
      <c r="F13" s="308"/>
      <c r="G13" s="309"/>
      <c r="H13" s="294" t="s">
        <v>564</v>
      </c>
      <c r="I13" s="295"/>
      <c r="J13" s="295"/>
      <c r="K13" s="295"/>
    </row>
    <row r="14" spans="1:19" ht="33.75" customHeight="1">
      <c r="A14" s="289" t="s">
        <v>223</v>
      </c>
      <c r="B14" s="232" t="s">
        <v>224</v>
      </c>
      <c r="C14" s="232" t="s">
        <v>167</v>
      </c>
      <c r="D14" s="315" t="s">
        <v>168</v>
      </c>
      <c r="E14" s="316"/>
      <c r="F14" s="316"/>
      <c r="G14" s="317"/>
      <c r="H14" s="242" t="s">
        <v>225</v>
      </c>
      <c r="I14" s="291" t="s">
        <v>226</v>
      </c>
      <c r="J14" s="291"/>
      <c r="K14" s="242" t="s">
        <v>227</v>
      </c>
    </row>
    <row r="15" spans="1:19" ht="24" customHeight="1">
      <c r="A15" s="289"/>
      <c r="B15" s="289" t="s">
        <v>228</v>
      </c>
      <c r="C15" s="318" t="s">
        <v>174</v>
      </c>
      <c r="D15" s="310" t="s">
        <v>482</v>
      </c>
      <c r="E15" s="311"/>
      <c r="F15" s="311"/>
      <c r="G15" s="312"/>
      <c r="H15" s="44">
        <v>1</v>
      </c>
      <c r="I15" s="288">
        <v>1</v>
      </c>
      <c r="J15" s="288"/>
      <c r="K15" s="248"/>
    </row>
    <row r="16" spans="1:19" ht="24" customHeight="1">
      <c r="A16" s="289"/>
      <c r="B16" s="289"/>
      <c r="C16" s="319"/>
      <c r="D16" s="310" t="s">
        <v>484</v>
      </c>
      <c r="E16" s="311"/>
      <c r="F16" s="311"/>
      <c r="G16" s="312"/>
      <c r="H16" s="44">
        <v>1</v>
      </c>
      <c r="I16" s="288">
        <v>1</v>
      </c>
      <c r="J16" s="288"/>
      <c r="K16" s="248"/>
    </row>
    <row r="17" spans="1:11" ht="31.5" customHeight="1">
      <c r="A17" s="289"/>
      <c r="B17" s="289"/>
      <c r="C17" s="320"/>
      <c r="D17" s="310" t="s">
        <v>486</v>
      </c>
      <c r="E17" s="311"/>
      <c r="F17" s="311"/>
      <c r="G17" s="312"/>
      <c r="H17" s="44">
        <v>1</v>
      </c>
      <c r="I17" s="288">
        <v>1</v>
      </c>
      <c r="J17" s="288"/>
      <c r="K17" s="248"/>
    </row>
    <row r="18" spans="1:11" ht="24" customHeight="1">
      <c r="A18" s="289"/>
      <c r="B18" s="289"/>
      <c r="C18" s="232" t="s">
        <v>180</v>
      </c>
      <c r="D18" s="310" t="s">
        <v>488</v>
      </c>
      <c r="E18" s="311"/>
      <c r="F18" s="311"/>
      <c r="G18" s="312"/>
      <c r="H18" s="44">
        <v>1</v>
      </c>
      <c r="I18" s="288">
        <v>1</v>
      </c>
      <c r="J18" s="288"/>
      <c r="K18" s="248"/>
    </row>
    <row r="19" spans="1:11" ht="24" customHeight="1">
      <c r="A19" s="289"/>
      <c r="B19" s="289"/>
      <c r="C19" s="232" t="s">
        <v>183</v>
      </c>
      <c r="D19" s="310" t="s">
        <v>490</v>
      </c>
      <c r="E19" s="311"/>
      <c r="F19" s="311"/>
      <c r="G19" s="312"/>
      <c r="H19" s="44">
        <v>1</v>
      </c>
      <c r="I19" s="288">
        <v>1</v>
      </c>
      <c r="J19" s="288"/>
      <c r="K19" s="248"/>
    </row>
    <row r="20" spans="1:11" ht="73.5" customHeight="1">
      <c r="A20" s="289"/>
      <c r="B20" s="289"/>
      <c r="C20" s="232" t="s">
        <v>185</v>
      </c>
      <c r="D20" s="310" t="s">
        <v>502</v>
      </c>
      <c r="E20" s="311"/>
      <c r="F20" s="311"/>
      <c r="G20" s="312"/>
      <c r="H20" s="44">
        <v>1</v>
      </c>
      <c r="I20" s="288">
        <f>J8</f>
        <v>0.99262692913227901</v>
      </c>
      <c r="J20" s="288"/>
      <c r="K20" s="245" t="s">
        <v>524</v>
      </c>
    </row>
    <row r="21" spans="1:11" ht="60" customHeight="1">
      <c r="A21" s="289"/>
      <c r="B21" s="289" t="s">
        <v>232</v>
      </c>
      <c r="C21" s="232" t="s">
        <v>559</v>
      </c>
      <c r="D21" s="310" t="s">
        <v>260</v>
      </c>
      <c r="E21" s="311"/>
      <c r="F21" s="311"/>
      <c r="G21" s="312"/>
      <c r="H21" s="233" t="s">
        <v>499</v>
      </c>
      <c r="I21" s="313" t="s">
        <v>261</v>
      </c>
      <c r="J21" s="314"/>
      <c r="K21" s="248"/>
    </row>
    <row r="22" spans="1:11" ht="56.25" customHeight="1">
      <c r="A22" s="289"/>
      <c r="B22" s="289"/>
      <c r="C22" s="232" t="s">
        <v>560</v>
      </c>
      <c r="D22" s="310" t="s">
        <v>493</v>
      </c>
      <c r="E22" s="311"/>
      <c r="F22" s="311"/>
      <c r="G22" s="312"/>
      <c r="H22" s="233" t="s">
        <v>494</v>
      </c>
      <c r="I22" s="313" t="s">
        <v>511</v>
      </c>
      <c r="J22" s="314"/>
      <c r="K22" s="248"/>
    </row>
    <row r="23" spans="1:11" ht="36.75" customHeight="1">
      <c r="A23" s="289"/>
      <c r="B23" s="289"/>
      <c r="C23" s="232" t="s">
        <v>561</v>
      </c>
      <c r="D23" s="310" t="s">
        <v>267</v>
      </c>
      <c r="E23" s="311"/>
      <c r="F23" s="311"/>
      <c r="G23" s="312"/>
      <c r="H23" s="233" t="s">
        <v>268</v>
      </c>
      <c r="I23" s="313" t="s">
        <v>500</v>
      </c>
      <c r="J23" s="314"/>
      <c r="K23" s="248"/>
    </row>
    <row r="24" spans="1:11" ht="30" customHeight="1">
      <c r="A24" s="289"/>
      <c r="B24" s="289"/>
      <c r="C24" s="232" t="s">
        <v>269</v>
      </c>
      <c r="D24" s="310" t="s">
        <v>497</v>
      </c>
      <c r="E24" s="311"/>
      <c r="F24" s="311"/>
      <c r="G24" s="312"/>
      <c r="H24" s="232" t="s">
        <v>271</v>
      </c>
      <c r="I24" s="323" t="s">
        <v>501</v>
      </c>
      <c r="J24" s="324"/>
      <c r="K24" s="248"/>
    </row>
    <row r="25" spans="1:11" ht="51" customHeight="1">
      <c r="A25" s="289"/>
      <c r="B25" s="232" t="s">
        <v>201</v>
      </c>
      <c r="C25" s="232" t="s">
        <v>566</v>
      </c>
      <c r="D25" s="290" t="s">
        <v>273</v>
      </c>
      <c r="E25" s="290"/>
      <c r="F25" s="290"/>
      <c r="G25" s="290"/>
      <c r="H25" s="44" t="s">
        <v>498</v>
      </c>
      <c r="I25" s="323">
        <v>0.89249999999999996</v>
      </c>
      <c r="J25" s="324"/>
      <c r="K25" s="248"/>
    </row>
    <row r="26" spans="1:11" ht="27">
      <c r="A26" s="246" t="s">
        <v>247</v>
      </c>
      <c r="B26" s="293" t="s">
        <v>163</v>
      </c>
      <c r="C26" s="293"/>
      <c r="D26" s="293"/>
      <c r="E26" s="293"/>
      <c r="F26" s="293"/>
      <c r="G26" s="293"/>
      <c r="H26" s="293"/>
      <c r="I26" s="293"/>
      <c r="J26" s="293"/>
      <c r="K26" s="293"/>
    </row>
    <row r="27" spans="1:11">
      <c r="A27" s="231"/>
      <c r="B27" s="231"/>
      <c r="C27" s="231"/>
      <c r="D27" s="124"/>
      <c r="E27" s="124"/>
      <c r="F27" s="124"/>
      <c r="G27" s="124"/>
      <c r="H27" s="231"/>
      <c r="I27" s="231"/>
      <c r="J27" s="231"/>
      <c r="K27" s="231"/>
    </row>
    <row r="28" spans="1:11">
      <c r="A28" s="231"/>
      <c r="B28" s="231"/>
      <c r="C28" s="231"/>
      <c r="D28" s="124"/>
      <c r="E28" s="124"/>
      <c r="F28" s="124"/>
      <c r="G28" s="124"/>
      <c r="H28" s="231"/>
      <c r="I28" s="231"/>
      <c r="J28" s="231"/>
      <c r="K28" s="231"/>
    </row>
    <row r="29" spans="1:11">
      <c r="A29" s="231"/>
      <c r="B29" s="231"/>
      <c r="C29" s="231"/>
      <c r="D29" s="124"/>
      <c r="E29" s="124"/>
      <c r="F29" s="124"/>
      <c r="G29" s="124"/>
      <c r="H29" s="231"/>
      <c r="I29" s="231"/>
      <c r="J29" s="231"/>
      <c r="K29" s="231"/>
    </row>
    <row r="30" spans="1:11">
      <c r="A30" s="231"/>
      <c r="B30" s="231"/>
      <c r="C30" s="231"/>
      <c r="D30" s="124"/>
      <c r="E30" s="124"/>
      <c r="F30" s="124"/>
      <c r="G30" s="124"/>
      <c r="H30" s="231"/>
      <c r="I30" s="231"/>
      <c r="J30" s="231"/>
      <c r="K30" s="231"/>
    </row>
    <row r="31" spans="1:11">
      <c r="A31" s="231"/>
      <c r="B31" s="231"/>
      <c r="C31" s="231"/>
      <c r="D31" s="124"/>
      <c r="E31" s="124"/>
      <c r="F31" s="124"/>
      <c r="G31" s="124"/>
      <c r="H31" s="231"/>
      <c r="I31" s="231"/>
      <c r="J31" s="231"/>
      <c r="K31" s="231"/>
    </row>
    <row r="32" spans="1:11" ht="84" customHeight="1">
      <c r="A32" s="239"/>
      <c r="B32" s="239"/>
      <c r="C32" s="239"/>
      <c r="D32" s="240"/>
      <c r="E32" s="240"/>
      <c r="F32" s="240"/>
      <c r="G32" s="240"/>
      <c r="H32" s="240"/>
      <c r="I32" s="240"/>
      <c r="J32" s="240"/>
      <c r="K32" s="239"/>
    </row>
    <row r="33" spans="1:11">
      <c r="A33" s="239"/>
      <c r="B33" s="239"/>
      <c r="C33" s="239"/>
      <c r="D33" s="240"/>
      <c r="E33" s="240"/>
      <c r="F33" s="240"/>
      <c r="G33" s="240"/>
      <c r="H33" s="240"/>
      <c r="I33" s="240"/>
      <c r="J33" s="240"/>
      <c r="K33" s="239"/>
    </row>
    <row r="34" spans="1:11">
      <c r="A34" s="239"/>
      <c r="B34" s="239"/>
      <c r="C34" s="239"/>
      <c r="D34" s="240"/>
      <c r="E34" s="240"/>
      <c r="F34" s="240"/>
      <c r="G34" s="240"/>
      <c r="H34" s="239"/>
      <c r="I34" s="239"/>
      <c r="J34" s="239"/>
      <c r="K34" s="239"/>
    </row>
    <row r="35" spans="1:11">
      <c r="A35" s="239"/>
      <c r="B35" s="239"/>
      <c r="C35" s="239"/>
      <c r="D35" s="240"/>
      <c r="E35" s="240"/>
      <c r="F35" s="240"/>
      <c r="G35" s="240"/>
      <c r="H35" s="240"/>
      <c r="I35" s="240"/>
      <c r="J35" s="240"/>
      <c r="K35" s="239"/>
    </row>
    <row r="36" spans="1:11">
      <c r="A36" s="239"/>
      <c r="B36" s="239"/>
      <c r="C36" s="239"/>
      <c r="D36" s="240"/>
      <c r="E36" s="240"/>
      <c r="F36" s="240"/>
      <c r="G36" s="240"/>
      <c r="H36" s="239"/>
      <c r="I36" s="239"/>
      <c r="J36" s="239"/>
      <c r="K36" s="239"/>
    </row>
    <row r="37" spans="1:11">
      <c r="A37" s="239"/>
      <c r="B37" s="239"/>
      <c r="C37" s="239"/>
      <c r="D37" s="240"/>
      <c r="E37" s="240"/>
      <c r="F37" s="240"/>
      <c r="G37" s="240"/>
      <c r="H37" s="240"/>
      <c r="I37" s="240"/>
      <c r="J37" s="240"/>
      <c r="K37" s="239"/>
    </row>
    <row r="38" spans="1:11">
      <c r="A38" s="239"/>
      <c r="B38" s="239"/>
      <c r="C38" s="239"/>
      <c r="D38" s="240"/>
      <c r="E38" s="240"/>
      <c r="F38" s="240"/>
      <c r="G38" s="240"/>
      <c r="H38" s="239"/>
      <c r="I38" s="239"/>
      <c r="J38" s="239"/>
      <c r="K38" s="239"/>
    </row>
    <row r="39" spans="1:11">
      <c r="A39" s="239"/>
      <c r="B39" s="239"/>
      <c r="C39" s="239"/>
      <c r="D39" s="240"/>
      <c r="E39" s="240"/>
      <c r="F39" s="240"/>
      <c r="G39" s="240"/>
      <c r="H39" s="239"/>
      <c r="I39" s="239"/>
      <c r="J39" s="239"/>
      <c r="K39" s="239"/>
    </row>
    <row r="40" spans="1:11" ht="27.75" customHeight="1">
      <c r="A40" s="241"/>
      <c r="B40" s="322"/>
      <c r="C40" s="322"/>
      <c r="D40" s="322"/>
      <c r="E40" s="322"/>
      <c r="F40" s="322"/>
      <c r="G40" s="322"/>
      <c r="H40" s="322"/>
      <c r="I40" s="322"/>
      <c r="J40" s="322"/>
      <c r="K40" s="322"/>
    </row>
    <row r="41" spans="1:11">
      <c r="A41" s="241"/>
      <c r="B41" s="241"/>
      <c r="C41" s="241"/>
      <c r="D41" s="241"/>
      <c r="E41" s="241"/>
      <c r="F41" s="241"/>
      <c r="G41" s="241"/>
      <c r="H41" s="241"/>
      <c r="I41" s="241"/>
      <c r="J41" s="241"/>
      <c r="K41" s="241"/>
    </row>
    <row r="42" spans="1:11">
      <c r="A42" s="241"/>
      <c r="B42" s="241"/>
      <c r="C42" s="241"/>
      <c r="D42" s="241"/>
      <c r="E42" s="241"/>
      <c r="F42" s="241"/>
      <c r="G42" s="241"/>
      <c r="H42" s="241"/>
      <c r="I42" s="241"/>
      <c r="J42" s="241"/>
      <c r="K42" s="241"/>
    </row>
    <row r="43" spans="1:11">
      <c r="A43" s="241"/>
      <c r="B43" s="241"/>
      <c r="C43" s="241"/>
      <c r="D43" s="241"/>
      <c r="E43" s="241"/>
      <c r="F43" s="241"/>
      <c r="G43" s="241"/>
      <c r="H43" s="241"/>
      <c r="I43" s="241"/>
      <c r="J43" s="241"/>
      <c r="K43" s="241"/>
    </row>
    <row r="44" spans="1:11">
      <c r="A44" s="241"/>
      <c r="B44" s="241"/>
      <c r="C44" s="241"/>
      <c r="D44" s="241"/>
      <c r="E44" s="241"/>
      <c r="F44" s="241"/>
      <c r="G44" s="241"/>
      <c r="H44" s="241"/>
      <c r="I44" s="241"/>
      <c r="J44" s="241"/>
      <c r="K44" s="241"/>
    </row>
    <row r="45" spans="1:11">
      <c r="A45" s="241"/>
      <c r="B45" s="241"/>
      <c r="C45" s="241"/>
      <c r="D45" s="241"/>
      <c r="E45" s="241"/>
      <c r="F45" s="241"/>
      <c r="G45" s="241"/>
      <c r="H45" s="241"/>
      <c r="I45" s="241"/>
      <c r="J45" s="241"/>
      <c r="K45" s="241"/>
    </row>
    <row r="46" spans="1:11">
      <c r="A46" s="241"/>
      <c r="B46" s="241"/>
      <c r="C46" s="241"/>
      <c r="D46" s="241"/>
      <c r="E46" s="241"/>
      <c r="F46" s="241"/>
      <c r="G46" s="241"/>
      <c r="H46" s="241"/>
      <c r="I46" s="241"/>
      <c r="J46" s="241"/>
      <c r="K46" s="241"/>
    </row>
    <row r="47" spans="1:11">
      <c r="A47" s="241"/>
      <c r="B47" s="241"/>
      <c r="C47" s="241"/>
      <c r="D47" s="241"/>
      <c r="E47" s="241"/>
      <c r="F47" s="241"/>
      <c r="G47" s="241"/>
      <c r="H47" s="241"/>
      <c r="I47" s="241"/>
      <c r="J47" s="241"/>
      <c r="K47" s="241"/>
    </row>
    <row r="48" spans="1:11">
      <c r="A48" s="241"/>
      <c r="B48" s="241"/>
      <c r="C48" s="241"/>
      <c r="D48" s="241"/>
      <c r="E48" s="241"/>
      <c r="F48" s="241"/>
      <c r="G48" s="241"/>
      <c r="H48" s="241"/>
      <c r="I48" s="241"/>
      <c r="J48" s="241"/>
      <c r="K48" s="241"/>
    </row>
    <row r="49" spans="1:11">
      <c r="A49" s="241"/>
      <c r="B49" s="241"/>
      <c r="C49" s="241"/>
      <c r="D49" s="241"/>
      <c r="E49" s="241"/>
      <c r="F49" s="241"/>
      <c r="G49" s="241"/>
      <c r="H49" s="241"/>
      <c r="I49" s="241"/>
      <c r="J49" s="241"/>
      <c r="K49" s="241"/>
    </row>
    <row r="50" spans="1:11">
      <c r="A50" s="241"/>
      <c r="B50" s="241"/>
      <c r="C50" s="241"/>
      <c r="D50" s="241"/>
      <c r="E50" s="241"/>
      <c r="F50" s="241"/>
      <c r="G50" s="241"/>
      <c r="H50" s="241"/>
      <c r="I50" s="241"/>
      <c r="J50" s="241"/>
      <c r="K50" s="241"/>
    </row>
    <row r="51" spans="1:11">
      <c r="A51" s="241"/>
      <c r="B51" s="241"/>
      <c r="C51" s="241"/>
      <c r="D51" s="241"/>
      <c r="E51" s="241"/>
      <c r="F51" s="241"/>
      <c r="G51" s="241"/>
      <c r="H51" s="241"/>
      <c r="I51" s="241"/>
      <c r="J51" s="241"/>
      <c r="K51" s="241"/>
    </row>
    <row r="52" spans="1:11">
      <c r="A52" s="241"/>
      <c r="B52" s="241"/>
      <c r="C52" s="241"/>
      <c r="D52" s="241"/>
      <c r="E52" s="241"/>
      <c r="F52" s="241"/>
      <c r="G52" s="241"/>
      <c r="H52" s="241"/>
      <c r="I52" s="241"/>
      <c r="J52" s="241"/>
      <c r="K52" s="241"/>
    </row>
    <row r="53" spans="1:11">
      <c r="A53" s="241"/>
      <c r="B53" s="241"/>
      <c r="C53" s="241"/>
      <c r="D53" s="241"/>
      <c r="E53" s="241"/>
      <c r="F53" s="241"/>
      <c r="G53" s="241"/>
      <c r="H53" s="241"/>
      <c r="I53" s="241"/>
      <c r="J53" s="241"/>
      <c r="K53" s="241"/>
    </row>
    <row r="54" spans="1:11">
      <c r="A54" s="241"/>
      <c r="B54" s="241"/>
      <c r="C54" s="241"/>
      <c r="D54" s="241"/>
      <c r="E54" s="241"/>
      <c r="F54" s="241"/>
      <c r="G54" s="241"/>
      <c r="H54" s="241"/>
      <c r="I54" s="241"/>
      <c r="J54" s="241"/>
      <c r="K54" s="241"/>
    </row>
    <row r="55" spans="1:11">
      <c r="A55" s="241"/>
      <c r="B55" s="241"/>
      <c r="C55" s="241"/>
      <c r="D55" s="241"/>
      <c r="E55" s="241"/>
      <c r="F55" s="241"/>
      <c r="G55" s="241"/>
      <c r="H55" s="241"/>
      <c r="I55" s="241"/>
      <c r="J55" s="241"/>
      <c r="K55" s="241"/>
    </row>
    <row r="56" spans="1:11">
      <c r="A56" s="241"/>
      <c r="B56" s="241"/>
      <c r="C56" s="241"/>
      <c r="D56" s="241"/>
      <c r="E56" s="241"/>
      <c r="F56" s="241"/>
      <c r="G56" s="241"/>
      <c r="H56" s="241"/>
      <c r="I56" s="241"/>
      <c r="J56" s="241"/>
      <c r="K56" s="241"/>
    </row>
  </sheetData>
  <mergeCells count="63">
    <mergeCell ref="A1:K1"/>
    <mergeCell ref="B40:K40"/>
    <mergeCell ref="B26:K26"/>
    <mergeCell ref="D25:G25"/>
    <mergeCell ref="I25:J25"/>
    <mergeCell ref="D16:G16"/>
    <mergeCell ref="D17:G17"/>
    <mergeCell ref="D23:G23"/>
    <mergeCell ref="I23:J23"/>
    <mergeCell ref="D24:G24"/>
    <mergeCell ref="I24:J24"/>
    <mergeCell ref="D20:G20"/>
    <mergeCell ref="I20:J20"/>
    <mergeCell ref="D19:G19"/>
    <mergeCell ref="I19:J19"/>
    <mergeCell ref="A14:A25"/>
    <mergeCell ref="D14:G14"/>
    <mergeCell ref="I14:J14"/>
    <mergeCell ref="B15:B20"/>
    <mergeCell ref="D15:G15"/>
    <mergeCell ref="I15:J15"/>
    <mergeCell ref="D18:G18"/>
    <mergeCell ref="I18:J18"/>
    <mergeCell ref="C15:C17"/>
    <mergeCell ref="I16:J16"/>
    <mergeCell ref="I17:J17"/>
    <mergeCell ref="B21:B24"/>
    <mergeCell ref="D21:G21"/>
    <mergeCell ref="I21:J21"/>
    <mergeCell ref="D22:G22"/>
    <mergeCell ref="I22:J22"/>
    <mergeCell ref="J10:K10"/>
    <mergeCell ref="E11:F11"/>
    <mergeCell ref="H11:I11"/>
    <mergeCell ref="J11:K11"/>
    <mergeCell ref="A12:A13"/>
    <mergeCell ref="B12:G12"/>
    <mergeCell ref="H12:K12"/>
    <mergeCell ref="B13:G13"/>
    <mergeCell ref="H13:K13"/>
    <mergeCell ref="A6:D6"/>
    <mergeCell ref="E6:G6"/>
    <mergeCell ref="H6:I6"/>
    <mergeCell ref="J6:K6"/>
    <mergeCell ref="A7:D11"/>
    <mergeCell ref="E7:F7"/>
    <mergeCell ref="H7:I7"/>
    <mergeCell ref="J7:K7"/>
    <mergeCell ref="E8:F8"/>
    <mergeCell ref="H8:I8"/>
    <mergeCell ref="J8:K8"/>
    <mergeCell ref="E9:F9"/>
    <mergeCell ref="H9:I9"/>
    <mergeCell ref="J9:K9"/>
    <mergeCell ref="E10:F10"/>
    <mergeCell ref="H10:I10"/>
    <mergeCell ref="A5:D5"/>
    <mergeCell ref="E5:K5"/>
    <mergeCell ref="A2:K2"/>
    <mergeCell ref="A4:D4"/>
    <mergeCell ref="E4:H4"/>
    <mergeCell ref="I4:J4"/>
    <mergeCell ref="A3:K3"/>
  </mergeCells>
  <phoneticPr fontId="7" type="noConversion"/>
  <printOptions horizontalCentered="1"/>
  <pageMargins left="0" right="0" top="0.55118110236220474" bottom="0.55118110236220474"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G8" sqref="G8"/>
    </sheetView>
  </sheetViews>
  <sheetFormatPr defaultRowHeight="13.5"/>
  <cols>
    <col min="4" max="4" width="20.375" customWidth="1"/>
    <col min="6" max="6" width="11.5" customWidth="1"/>
    <col min="7" max="7" width="11.75" customWidth="1"/>
    <col min="11" max="11" width="13.75" customWidth="1"/>
  </cols>
  <sheetData>
    <row r="1" spans="1:11" ht="18.75">
      <c r="A1" s="342" t="s">
        <v>143</v>
      </c>
      <c r="B1" s="342"/>
      <c r="C1" s="33"/>
      <c r="D1" s="33"/>
      <c r="E1" s="33"/>
      <c r="F1" s="33"/>
      <c r="G1" s="33"/>
      <c r="H1" s="33"/>
      <c r="I1" s="33"/>
      <c r="J1" s="33"/>
      <c r="K1" s="33"/>
    </row>
    <row r="2" spans="1:11" ht="25.5">
      <c r="A2" s="354" t="s">
        <v>144</v>
      </c>
      <c r="B2" s="354"/>
      <c r="C2" s="354"/>
      <c r="D2" s="354"/>
      <c r="E2" s="354"/>
      <c r="F2" s="354"/>
      <c r="G2" s="354"/>
      <c r="H2" s="354"/>
      <c r="I2" s="354"/>
      <c r="J2" s="354"/>
      <c r="K2" s="354"/>
    </row>
    <row r="3" spans="1:11" ht="18.75">
      <c r="A3" s="355" t="s">
        <v>145</v>
      </c>
      <c r="B3" s="356"/>
      <c r="C3" s="356"/>
      <c r="D3" s="356"/>
      <c r="E3" s="356"/>
      <c r="F3" s="356"/>
      <c r="G3" s="356"/>
      <c r="H3" s="356"/>
      <c r="I3" s="356"/>
      <c r="J3" s="356"/>
      <c r="K3" s="356"/>
    </row>
    <row r="4" spans="1:11">
      <c r="A4" s="325" t="s">
        <v>146</v>
      </c>
      <c r="B4" s="325"/>
      <c r="C4" s="325"/>
      <c r="D4" s="325" t="s">
        <v>147</v>
      </c>
      <c r="E4" s="325"/>
      <c r="F4" s="325"/>
      <c r="G4" s="325"/>
      <c r="H4" s="325"/>
      <c r="I4" s="325"/>
      <c r="J4" s="325"/>
      <c r="K4" s="325"/>
    </row>
    <row r="5" spans="1:11">
      <c r="A5" s="325" t="s">
        <v>148</v>
      </c>
      <c r="B5" s="325"/>
      <c r="C5" s="325"/>
      <c r="D5" s="325" t="s">
        <v>149</v>
      </c>
      <c r="E5" s="325"/>
      <c r="F5" s="325"/>
      <c r="G5" s="326" t="s">
        <v>471</v>
      </c>
      <c r="H5" s="327"/>
      <c r="I5" s="327"/>
      <c r="J5" s="327"/>
      <c r="K5" s="327"/>
    </row>
    <row r="6" spans="1:11" ht="27">
      <c r="A6" s="328" t="s">
        <v>150</v>
      </c>
      <c r="B6" s="329"/>
      <c r="C6" s="330"/>
      <c r="D6" s="337"/>
      <c r="E6" s="338"/>
      <c r="F6" s="36" t="s">
        <v>151</v>
      </c>
      <c r="G6" s="36" t="s">
        <v>152</v>
      </c>
      <c r="H6" s="36" t="s">
        <v>153</v>
      </c>
      <c r="I6" s="36" t="s">
        <v>154</v>
      </c>
      <c r="J6" s="35" t="s">
        <v>155</v>
      </c>
      <c r="K6" s="35" t="s">
        <v>156</v>
      </c>
    </row>
    <row r="7" spans="1:11">
      <c r="A7" s="331"/>
      <c r="B7" s="332"/>
      <c r="C7" s="333"/>
      <c r="D7" s="337" t="s">
        <v>157</v>
      </c>
      <c r="E7" s="338"/>
      <c r="F7" s="34"/>
      <c r="G7" s="34"/>
      <c r="H7" s="34"/>
      <c r="I7" s="34"/>
      <c r="J7" s="34"/>
      <c r="K7" s="357" t="s">
        <v>158</v>
      </c>
    </row>
    <row r="8" spans="1:11">
      <c r="A8" s="331"/>
      <c r="B8" s="332"/>
      <c r="C8" s="333"/>
      <c r="D8" s="337" t="s">
        <v>159</v>
      </c>
      <c r="E8" s="338"/>
      <c r="F8" s="34">
        <v>3988.84</v>
      </c>
      <c r="G8" s="34">
        <v>3959.43</v>
      </c>
      <c r="H8" s="63" t="s">
        <v>297</v>
      </c>
      <c r="I8" s="41">
        <v>0.99260000000000004</v>
      </c>
      <c r="J8" s="34" t="s">
        <v>161</v>
      </c>
      <c r="K8" s="358"/>
    </row>
    <row r="9" spans="1:11">
      <c r="A9" s="334"/>
      <c r="B9" s="335"/>
      <c r="C9" s="336"/>
      <c r="D9" s="337" t="s">
        <v>162</v>
      </c>
      <c r="E9" s="338"/>
      <c r="F9" s="35" t="s">
        <v>163</v>
      </c>
      <c r="G9" s="35" t="s">
        <v>163</v>
      </c>
      <c r="H9" s="35" t="s">
        <v>163</v>
      </c>
      <c r="I9" s="35" t="s">
        <v>163</v>
      </c>
      <c r="J9" s="35" t="s">
        <v>163</v>
      </c>
      <c r="K9" s="359"/>
    </row>
    <row r="10" spans="1:11" ht="82.5">
      <c r="A10" s="37" t="s">
        <v>164</v>
      </c>
      <c r="B10" s="349" t="s">
        <v>479</v>
      </c>
      <c r="C10" s="350"/>
      <c r="D10" s="350"/>
      <c r="E10" s="350"/>
      <c r="F10" s="351"/>
      <c r="G10" s="349" t="s">
        <v>480</v>
      </c>
      <c r="H10" s="350"/>
      <c r="I10" s="350"/>
      <c r="J10" s="350"/>
      <c r="K10" s="351"/>
    </row>
    <row r="11" spans="1:11" ht="27">
      <c r="A11" s="343" t="s">
        <v>165</v>
      </c>
      <c r="B11" s="35" t="s">
        <v>166</v>
      </c>
      <c r="C11" s="35" t="s">
        <v>167</v>
      </c>
      <c r="D11" s="64" t="s">
        <v>299</v>
      </c>
      <c r="E11" s="35" t="s">
        <v>169</v>
      </c>
      <c r="F11" s="36" t="s">
        <v>170</v>
      </c>
      <c r="G11" s="36" t="s">
        <v>171</v>
      </c>
      <c r="H11" s="337" t="s">
        <v>156</v>
      </c>
      <c r="I11" s="338"/>
      <c r="J11" s="35" t="s">
        <v>155</v>
      </c>
      <c r="K11" s="56" t="s">
        <v>172</v>
      </c>
    </row>
    <row r="12" spans="1:11" ht="27">
      <c r="A12" s="344"/>
      <c r="B12" s="343" t="s">
        <v>173</v>
      </c>
      <c r="C12" s="345" t="s">
        <v>174</v>
      </c>
      <c r="D12" s="119" t="s">
        <v>481</v>
      </c>
      <c r="E12" s="34" t="s">
        <v>160</v>
      </c>
      <c r="F12" s="34" t="s">
        <v>175</v>
      </c>
      <c r="G12" s="34" t="s">
        <v>175</v>
      </c>
      <c r="H12" s="352" t="s">
        <v>176</v>
      </c>
      <c r="I12" s="353"/>
      <c r="J12" s="34" t="s">
        <v>160</v>
      </c>
      <c r="K12" s="34"/>
    </row>
    <row r="13" spans="1:11" ht="27">
      <c r="A13" s="344"/>
      <c r="B13" s="344"/>
      <c r="C13" s="346"/>
      <c r="D13" s="119" t="s">
        <v>483</v>
      </c>
      <c r="E13" s="34" t="s">
        <v>177</v>
      </c>
      <c r="F13" s="34" t="s">
        <v>178</v>
      </c>
      <c r="G13" s="34" t="s">
        <v>178</v>
      </c>
      <c r="H13" s="339"/>
      <c r="I13" s="340"/>
      <c r="J13" s="34" t="s">
        <v>177</v>
      </c>
      <c r="K13" s="34"/>
    </row>
    <row r="14" spans="1:11" ht="40.5">
      <c r="A14" s="344"/>
      <c r="B14" s="344"/>
      <c r="C14" s="347"/>
      <c r="D14" s="119" t="s">
        <v>485</v>
      </c>
      <c r="E14" s="34" t="s">
        <v>177</v>
      </c>
      <c r="F14" s="34" t="s">
        <v>179</v>
      </c>
      <c r="G14" s="34" t="s">
        <v>179</v>
      </c>
      <c r="H14" s="339"/>
      <c r="I14" s="340"/>
      <c r="J14" s="34" t="s">
        <v>177</v>
      </c>
      <c r="K14" s="34"/>
    </row>
    <row r="15" spans="1:11" ht="27">
      <c r="A15" s="344"/>
      <c r="B15" s="344"/>
      <c r="C15" s="39" t="s">
        <v>180</v>
      </c>
      <c r="D15" s="119" t="s">
        <v>487</v>
      </c>
      <c r="E15" s="34" t="s">
        <v>181</v>
      </c>
      <c r="F15" s="34" t="s">
        <v>182</v>
      </c>
      <c r="G15" s="34" t="s">
        <v>182</v>
      </c>
      <c r="H15" s="339"/>
      <c r="I15" s="340"/>
      <c r="J15" s="34" t="s">
        <v>181</v>
      </c>
      <c r="K15" s="34"/>
    </row>
    <row r="16" spans="1:11" ht="27">
      <c r="A16" s="344"/>
      <c r="B16" s="344"/>
      <c r="C16" s="39" t="s">
        <v>183</v>
      </c>
      <c r="D16" s="119" t="s">
        <v>489</v>
      </c>
      <c r="E16" s="34" t="s">
        <v>181</v>
      </c>
      <c r="F16" s="42" t="s">
        <v>184</v>
      </c>
      <c r="G16" s="42" t="s">
        <v>184</v>
      </c>
      <c r="H16" s="339"/>
      <c r="I16" s="340"/>
      <c r="J16" s="34" t="s">
        <v>181</v>
      </c>
      <c r="K16" s="34"/>
    </row>
    <row r="17" spans="1:11">
      <c r="A17" s="344"/>
      <c r="B17" s="344"/>
      <c r="C17" s="345" t="s">
        <v>185</v>
      </c>
      <c r="D17" s="120" t="s">
        <v>491</v>
      </c>
      <c r="E17" s="34" t="s">
        <v>181</v>
      </c>
      <c r="F17" s="42" t="s">
        <v>186</v>
      </c>
      <c r="G17" s="42" t="s">
        <v>186</v>
      </c>
      <c r="H17" s="339"/>
      <c r="I17" s="340"/>
      <c r="J17" s="34" t="s">
        <v>181</v>
      </c>
      <c r="K17" s="34"/>
    </row>
    <row r="18" spans="1:11">
      <c r="A18" s="344"/>
      <c r="B18" s="344"/>
      <c r="C18" s="346"/>
      <c r="D18" s="42" t="s">
        <v>187</v>
      </c>
      <c r="E18" s="34" t="s">
        <v>181</v>
      </c>
      <c r="F18" s="34" t="s">
        <v>188</v>
      </c>
      <c r="G18" s="34" t="s">
        <v>188</v>
      </c>
      <c r="H18" s="339"/>
      <c r="I18" s="340"/>
      <c r="J18" s="34" t="s">
        <v>181</v>
      </c>
      <c r="K18" s="34"/>
    </row>
    <row r="19" spans="1:11">
      <c r="A19" s="344"/>
      <c r="B19" s="344"/>
      <c r="C19" s="346"/>
      <c r="D19" s="34" t="s">
        <v>189</v>
      </c>
      <c r="E19" s="34" t="s">
        <v>181</v>
      </c>
      <c r="F19" s="34" t="s">
        <v>190</v>
      </c>
      <c r="G19" s="34" t="s">
        <v>190</v>
      </c>
      <c r="H19" s="339"/>
      <c r="I19" s="340"/>
      <c r="J19" s="34" t="s">
        <v>181</v>
      </c>
      <c r="K19" s="34"/>
    </row>
    <row r="20" spans="1:11">
      <c r="A20" s="344"/>
      <c r="B20" s="344"/>
      <c r="C20" s="346"/>
      <c r="D20" s="42" t="s">
        <v>191</v>
      </c>
      <c r="E20" s="34" t="s">
        <v>181</v>
      </c>
      <c r="F20" s="34" t="s">
        <v>192</v>
      </c>
      <c r="G20" s="34" t="s">
        <v>192</v>
      </c>
      <c r="H20" s="339"/>
      <c r="I20" s="340"/>
      <c r="J20" s="34" t="s">
        <v>181</v>
      </c>
      <c r="K20" s="34"/>
    </row>
    <row r="21" spans="1:11">
      <c r="A21" s="344"/>
      <c r="B21" s="344"/>
      <c r="C21" s="347"/>
      <c r="D21" s="43" t="s">
        <v>193</v>
      </c>
      <c r="E21" s="34" t="s">
        <v>181</v>
      </c>
      <c r="F21" s="34" t="s">
        <v>194</v>
      </c>
      <c r="G21" s="34" t="s">
        <v>195</v>
      </c>
      <c r="H21" s="339"/>
      <c r="I21" s="340"/>
      <c r="J21" s="34" t="s">
        <v>196</v>
      </c>
      <c r="K21" s="34"/>
    </row>
    <row r="22" spans="1:11" ht="40.5">
      <c r="A22" s="344"/>
      <c r="B22" s="348" t="s">
        <v>197</v>
      </c>
      <c r="C22" s="40" t="s">
        <v>198</v>
      </c>
      <c r="D22" s="119" t="s">
        <v>492</v>
      </c>
      <c r="E22" s="34" t="s">
        <v>199</v>
      </c>
      <c r="F22" s="42" t="s">
        <v>200</v>
      </c>
      <c r="G22" s="42" t="s">
        <v>200</v>
      </c>
      <c r="H22" s="339"/>
      <c r="I22" s="340"/>
      <c r="J22" s="34" t="s">
        <v>199</v>
      </c>
      <c r="K22" s="34"/>
    </row>
    <row r="23" spans="1:11" ht="27">
      <c r="A23" s="344"/>
      <c r="B23" s="348"/>
      <c r="C23" s="40" t="s">
        <v>201</v>
      </c>
      <c r="D23" s="119" t="s">
        <v>495</v>
      </c>
      <c r="E23" s="34" t="s">
        <v>199</v>
      </c>
      <c r="F23" s="34" t="s">
        <v>202</v>
      </c>
      <c r="G23" s="41">
        <v>0.89249999999999996</v>
      </c>
      <c r="H23" s="339"/>
      <c r="I23" s="340"/>
      <c r="J23" s="34" t="s">
        <v>199</v>
      </c>
      <c r="K23" s="34"/>
    </row>
    <row r="24" spans="1:11" ht="108">
      <c r="A24" s="344"/>
      <c r="B24" s="40" t="s">
        <v>203</v>
      </c>
      <c r="C24" s="40" t="s">
        <v>204</v>
      </c>
      <c r="D24" s="119" t="s">
        <v>496</v>
      </c>
      <c r="E24" s="34" t="s">
        <v>160</v>
      </c>
      <c r="F24" s="42" t="s">
        <v>205</v>
      </c>
      <c r="G24" s="42" t="s">
        <v>205</v>
      </c>
      <c r="H24" s="339"/>
      <c r="I24" s="340"/>
      <c r="J24" s="34" t="s">
        <v>160</v>
      </c>
      <c r="K24" s="34"/>
    </row>
    <row r="25" spans="1:11">
      <c r="A25" s="341" t="s">
        <v>206</v>
      </c>
      <c r="B25" s="341"/>
      <c r="C25" s="341"/>
      <c r="D25" s="341"/>
      <c r="E25" s="341"/>
      <c r="F25" s="341"/>
      <c r="G25" s="341"/>
      <c r="H25" s="341"/>
      <c r="I25" s="341"/>
      <c r="J25" s="38" t="s">
        <v>207</v>
      </c>
      <c r="K25" s="34"/>
    </row>
    <row r="26" spans="1:11">
      <c r="A26" s="325" t="s">
        <v>208</v>
      </c>
      <c r="B26" s="325"/>
      <c r="C26" s="325"/>
      <c r="D26" s="325"/>
      <c r="E26" s="325"/>
      <c r="F26" s="325"/>
      <c r="G26" s="325"/>
      <c r="H26" s="325"/>
      <c r="I26" s="325"/>
      <c r="J26" s="325"/>
      <c r="K26" s="325"/>
    </row>
  </sheetData>
  <mergeCells count="28">
    <mergeCell ref="H11:I11"/>
    <mergeCell ref="A1:B1"/>
    <mergeCell ref="A11:A24"/>
    <mergeCell ref="C17:C21"/>
    <mergeCell ref="B12:B21"/>
    <mergeCell ref="B22:B23"/>
    <mergeCell ref="B10:F10"/>
    <mergeCell ref="C12:C14"/>
    <mergeCell ref="H12:I21"/>
    <mergeCell ref="G10:K10"/>
    <mergeCell ref="A2:K2"/>
    <mergeCell ref="A3:K3"/>
    <mergeCell ref="K7:K9"/>
    <mergeCell ref="A4:C4"/>
    <mergeCell ref="D4:K4"/>
    <mergeCell ref="A5:C5"/>
    <mergeCell ref="A26:D26"/>
    <mergeCell ref="E26:K26"/>
    <mergeCell ref="H22:I23"/>
    <mergeCell ref="H24:I24"/>
    <mergeCell ref="A25:I25"/>
    <mergeCell ref="D5:F5"/>
    <mergeCell ref="G5:K5"/>
    <mergeCell ref="A6:C9"/>
    <mergeCell ref="D6:E6"/>
    <mergeCell ref="D7:E7"/>
    <mergeCell ref="D8:E8"/>
    <mergeCell ref="D9:E9"/>
  </mergeCells>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opLeftCell="A13" workbookViewId="0">
      <selection activeCell="D7" sqref="D7"/>
    </sheetView>
  </sheetViews>
  <sheetFormatPr defaultRowHeight="13.5"/>
  <cols>
    <col min="1" max="1" width="6.875" style="224" customWidth="1"/>
    <col min="2" max="2" width="10.125" style="224" customWidth="1"/>
    <col min="3" max="3" width="16.75" style="224" customWidth="1"/>
    <col min="4" max="4" width="33.375" style="224" customWidth="1"/>
    <col min="5" max="5" width="14" style="224" customWidth="1"/>
    <col min="6" max="6" width="12" style="224" customWidth="1"/>
    <col min="7" max="7" width="19.75" style="224" customWidth="1"/>
    <col min="8" max="16" width="9" style="224"/>
  </cols>
  <sheetData>
    <row r="1" spans="1:16" ht="26.25" customHeight="1">
      <c r="A1" s="367" t="s">
        <v>508</v>
      </c>
      <c r="B1" s="367"/>
      <c r="C1" s="367"/>
      <c r="D1" s="367"/>
      <c r="E1" s="367"/>
      <c r="F1" s="367"/>
      <c r="G1" s="367"/>
      <c r="H1" s="225"/>
      <c r="I1" s="225"/>
      <c r="J1" s="225"/>
      <c r="K1" s="225"/>
    </row>
    <row r="2" spans="1:16" ht="29.25" customHeight="1">
      <c r="A2" s="364" t="s">
        <v>509</v>
      </c>
      <c r="B2" s="364"/>
      <c r="C2" s="364"/>
      <c r="D2" s="364"/>
      <c r="E2" s="364"/>
      <c r="F2" s="364"/>
      <c r="G2" s="364"/>
      <c r="H2" s="121"/>
      <c r="I2" s="121"/>
      <c r="J2" s="121"/>
      <c r="K2" s="121"/>
    </row>
    <row r="3" spans="1:16" ht="22.5" customHeight="1">
      <c r="A3" s="362" t="s">
        <v>612</v>
      </c>
      <c r="B3" s="362"/>
      <c r="C3" s="362"/>
      <c r="D3" s="362"/>
      <c r="E3" s="362"/>
      <c r="F3" s="362"/>
      <c r="G3" s="362"/>
    </row>
    <row r="4" spans="1:16" s="227" customFormat="1" ht="38.25" customHeight="1">
      <c r="A4" s="363" t="s">
        <v>209</v>
      </c>
      <c r="B4" s="363"/>
      <c r="C4" s="363" t="s">
        <v>510</v>
      </c>
      <c r="D4" s="363"/>
      <c r="E4" s="363" t="s">
        <v>210</v>
      </c>
      <c r="F4" s="363"/>
      <c r="G4" s="249" t="s">
        <v>601</v>
      </c>
      <c r="H4" s="224"/>
      <c r="I4" s="224"/>
      <c r="J4" s="224"/>
      <c r="K4" s="224"/>
      <c r="L4" s="226"/>
      <c r="M4" s="226"/>
      <c r="N4" s="226"/>
      <c r="O4" s="226"/>
      <c r="P4" s="226"/>
    </row>
    <row r="5" spans="1:16" s="227" customFormat="1" ht="18" customHeight="1">
      <c r="A5" s="363" t="s">
        <v>211</v>
      </c>
      <c r="B5" s="363"/>
      <c r="C5" s="363" t="s">
        <v>212</v>
      </c>
      <c r="D5" s="363"/>
      <c r="E5" s="363"/>
      <c r="F5" s="363"/>
      <c r="G5" s="363"/>
      <c r="H5" s="224"/>
      <c r="I5" s="224"/>
      <c r="J5" s="224"/>
      <c r="K5" s="224"/>
      <c r="L5" s="226"/>
      <c r="M5" s="226"/>
      <c r="N5" s="226"/>
      <c r="O5" s="226"/>
      <c r="P5" s="226"/>
    </row>
    <row r="6" spans="1:16" s="227" customFormat="1" ht="18" customHeight="1">
      <c r="A6" s="363" t="s">
        <v>213</v>
      </c>
      <c r="B6" s="363"/>
      <c r="C6" s="363" t="s">
        <v>214</v>
      </c>
      <c r="D6" s="363"/>
      <c r="E6" s="249" t="s">
        <v>215</v>
      </c>
      <c r="F6" s="363" t="s">
        <v>216</v>
      </c>
      <c r="G6" s="363"/>
      <c r="H6" s="224"/>
      <c r="I6" s="224"/>
      <c r="J6" s="224"/>
      <c r="K6" s="224"/>
      <c r="L6" s="226"/>
      <c r="M6" s="226"/>
      <c r="N6" s="226"/>
      <c r="O6" s="226"/>
      <c r="P6" s="226"/>
    </row>
    <row r="7" spans="1:16" s="227" customFormat="1" ht="27" customHeight="1">
      <c r="A7" s="363" t="s">
        <v>217</v>
      </c>
      <c r="B7" s="363"/>
      <c r="C7" s="249"/>
      <c r="D7" s="249" t="s">
        <v>218</v>
      </c>
      <c r="E7" s="249" t="s">
        <v>512</v>
      </c>
      <c r="F7" s="363" t="s">
        <v>219</v>
      </c>
      <c r="G7" s="363"/>
      <c r="H7" s="224"/>
      <c r="I7" s="224"/>
      <c r="J7" s="224"/>
      <c r="K7" s="224"/>
      <c r="L7" s="226"/>
      <c r="M7" s="226"/>
      <c r="N7" s="226"/>
      <c r="O7" s="226"/>
      <c r="P7" s="226"/>
    </row>
    <row r="8" spans="1:16" s="227" customFormat="1" ht="18" customHeight="1">
      <c r="A8" s="363"/>
      <c r="B8" s="363"/>
      <c r="C8" s="249" t="s">
        <v>157</v>
      </c>
      <c r="D8" s="250">
        <v>2000</v>
      </c>
      <c r="E8" s="250">
        <v>2000</v>
      </c>
      <c r="F8" s="365">
        <v>1</v>
      </c>
      <c r="G8" s="363"/>
      <c r="H8" s="224"/>
      <c r="I8" s="224"/>
      <c r="J8" s="224"/>
      <c r="K8" s="224"/>
      <c r="L8" s="226"/>
      <c r="M8" s="226"/>
      <c r="N8" s="226"/>
      <c r="O8" s="226"/>
      <c r="P8" s="226"/>
    </row>
    <row r="9" spans="1:16" s="227" customFormat="1" ht="18" customHeight="1">
      <c r="A9" s="363"/>
      <c r="B9" s="363"/>
      <c r="C9" s="249" t="s">
        <v>220</v>
      </c>
      <c r="D9" s="250">
        <v>2000</v>
      </c>
      <c r="E9" s="250">
        <v>2000</v>
      </c>
      <c r="F9" s="365">
        <v>1</v>
      </c>
      <c r="G9" s="363"/>
      <c r="H9" s="224"/>
      <c r="I9" s="224"/>
      <c r="J9" s="224"/>
      <c r="K9" s="224"/>
      <c r="L9" s="226"/>
      <c r="M9" s="226"/>
      <c r="N9" s="226"/>
      <c r="O9" s="226"/>
      <c r="P9" s="226"/>
    </row>
    <row r="10" spans="1:16" s="227" customFormat="1" ht="34.5" customHeight="1">
      <c r="A10" s="363"/>
      <c r="B10" s="363"/>
      <c r="C10" s="249" t="s">
        <v>602</v>
      </c>
      <c r="D10" s="259"/>
      <c r="E10" s="259"/>
      <c r="F10" s="360"/>
      <c r="G10" s="361"/>
      <c r="H10" s="224"/>
      <c r="I10" s="224"/>
      <c r="J10" s="224"/>
      <c r="K10" s="224"/>
      <c r="L10" s="226"/>
      <c r="M10" s="226"/>
      <c r="N10" s="226"/>
      <c r="O10" s="226"/>
      <c r="P10" s="226"/>
    </row>
    <row r="11" spans="1:16" s="227" customFormat="1" ht="18" customHeight="1">
      <c r="A11" s="363" t="s">
        <v>596</v>
      </c>
      <c r="B11" s="363" t="s">
        <v>221</v>
      </c>
      <c r="C11" s="363"/>
      <c r="D11" s="363"/>
      <c r="E11" s="363" t="s">
        <v>222</v>
      </c>
      <c r="F11" s="363"/>
      <c r="G11" s="363"/>
      <c r="H11" s="224"/>
      <c r="I11" s="224"/>
      <c r="J11" s="224"/>
      <c r="K11" s="224"/>
      <c r="L11" s="226"/>
      <c r="M11" s="226"/>
      <c r="N11" s="226"/>
      <c r="O11" s="226"/>
      <c r="P11" s="226"/>
    </row>
    <row r="12" spans="1:16" s="227" customFormat="1" ht="72.75" customHeight="1">
      <c r="A12" s="363"/>
      <c r="B12" s="370" t="s">
        <v>572</v>
      </c>
      <c r="C12" s="370"/>
      <c r="D12" s="370"/>
      <c r="E12" s="370" t="s">
        <v>573</v>
      </c>
      <c r="F12" s="370"/>
      <c r="G12" s="370"/>
      <c r="H12" s="224"/>
      <c r="I12" s="224"/>
      <c r="J12" s="224"/>
      <c r="K12" s="224"/>
      <c r="L12" s="226"/>
      <c r="M12" s="226"/>
      <c r="N12" s="226"/>
      <c r="O12" s="226"/>
      <c r="P12" s="226"/>
    </row>
    <row r="13" spans="1:16" ht="30.75" customHeight="1">
      <c r="A13" s="363" t="s">
        <v>223</v>
      </c>
      <c r="B13" s="249" t="s">
        <v>224</v>
      </c>
      <c r="C13" s="249" t="s">
        <v>167</v>
      </c>
      <c r="D13" s="251" t="s">
        <v>168</v>
      </c>
      <c r="E13" s="251" t="s">
        <v>225</v>
      </c>
      <c r="F13" s="251" t="s">
        <v>226</v>
      </c>
      <c r="G13" s="249" t="s">
        <v>523</v>
      </c>
    </row>
    <row r="14" spans="1:16" ht="33" customHeight="1">
      <c r="A14" s="363"/>
      <c r="B14" s="363" t="s">
        <v>228</v>
      </c>
      <c r="C14" s="249" t="s">
        <v>174</v>
      </c>
      <c r="D14" s="252" t="s">
        <v>229</v>
      </c>
      <c r="E14" s="253">
        <v>1</v>
      </c>
      <c r="F14" s="253">
        <v>1</v>
      </c>
      <c r="G14" s="249"/>
    </row>
    <row r="15" spans="1:16" ht="28.5" customHeight="1">
      <c r="A15" s="363"/>
      <c r="B15" s="363"/>
      <c r="C15" s="363" t="s">
        <v>180</v>
      </c>
      <c r="D15" s="252" t="s">
        <v>319</v>
      </c>
      <c r="E15" s="253">
        <v>1</v>
      </c>
      <c r="F15" s="253">
        <v>1</v>
      </c>
      <c r="G15" s="249"/>
    </row>
    <row r="16" spans="1:16" ht="28.5" customHeight="1">
      <c r="A16" s="363"/>
      <c r="B16" s="363"/>
      <c r="C16" s="363"/>
      <c r="D16" s="252" t="s">
        <v>608</v>
      </c>
      <c r="E16" s="253">
        <v>1</v>
      </c>
      <c r="F16" s="253">
        <v>1</v>
      </c>
      <c r="G16" s="249"/>
    </row>
    <row r="17" spans="1:7" ht="28.5" customHeight="1">
      <c r="A17" s="363"/>
      <c r="B17" s="363"/>
      <c r="C17" s="249" t="s">
        <v>183</v>
      </c>
      <c r="D17" s="252" t="s">
        <v>453</v>
      </c>
      <c r="E17" s="253">
        <v>1</v>
      </c>
      <c r="F17" s="253">
        <v>1</v>
      </c>
      <c r="G17" s="249"/>
    </row>
    <row r="18" spans="1:7" ht="28.5" customHeight="1">
      <c r="A18" s="363"/>
      <c r="B18" s="363"/>
      <c r="C18" s="363" t="s">
        <v>185</v>
      </c>
      <c r="D18" s="252" t="s">
        <v>230</v>
      </c>
      <c r="E18" s="253">
        <v>1</v>
      </c>
      <c r="F18" s="253">
        <v>1</v>
      </c>
      <c r="G18" s="249"/>
    </row>
    <row r="19" spans="1:7" ht="28.5" customHeight="1">
      <c r="A19" s="363"/>
      <c r="B19" s="363"/>
      <c r="C19" s="363"/>
      <c r="D19" s="252" t="s">
        <v>231</v>
      </c>
      <c r="E19" s="253">
        <v>1</v>
      </c>
      <c r="F19" s="253">
        <v>1</v>
      </c>
      <c r="G19" s="249"/>
    </row>
    <row r="20" spans="1:7" ht="28.5" customHeight="1">
      <c r="A20" s="363"/>
      <c r="B20" s="363" t="s">
        <v>232</v>
      </c>
      <c r="C20" s="363" t="s">
        <v>571</v>
      </c>
      <c r="D20" s="252" t="s">
        <v>234</v>
      </c>
      <c r="E20" s="253">
        <v>0.85</v>
      </c>
      <c r="F20" s="253">
        <v>0.85</v>
      </c>
      <c r="G20" s="249"/>
    </row>
    <row r="21" spans="1:7" ht="28.5" customHeight="1">
      <c r="A21" s="363"/>
      <c r="B21" s="363"/>
      <c r="C21" s="363"/>
      <c r="D21" s="252" t="s">
        <v>235</v>
      </c>
      <c r="E21" s="253">
        <v>0.85</v>
      </c>
      <c r="F21" s="253">
        <v>0.85</v>
      </c>
      <c r="G21" s="249"/>
    </row>
    <row r="22" spans="1:7" ht="28.5" customHeight="1">
      <c r="A22" s="363"/>
      <c r="B22" s="363"/>
      <c r="C22" s="363" t="s">
        <v>570</v>
      </c>
      <c r="D22" s="252" t="s">
        <v>237</v>
      </c>
      <c r="E22" s="253">
        <v>0.99</v>
      </c>
      <c r="F22" s="253">
        <v>0.99</v>
      </c>
      <c r="G22" s="249"/>
    </row>
    <row r="23" spans="1:7" ht="28.5" customHeight="1">
      <c r="A23" s="363"/>
      <c r="B23" s="363"/>
      <c r="C23" s="363"/>
      <c r="D23" s="252" t="s">
        <v>238</v>
      </c>
      <c r="E23" s="253">
        <v>0.99</v>
      </c>
      <c r="F23" s="253">
        <v>0.99</v>
      </c>
      <c r="G23" s="249"/>
    </row>
    <row r="24" spans="1:7" ht="28.5" customHeight="1">
      <c r="A24" s="363"/>
      <c r="B24" s="363"/>
      <c r="C24" s="363" t="s">
        <v>569</v>
      </c>
      <c r="D24" s="252" t="s">
        <v>240</v>
      </c>
      <c r="E24" s="249"/>
      <c r="F24" s="249"/>
      <c r="G24" s="249"/>
    </row>
    <row r="25" spans="1:7" ht="28.5" customHeight="1">
      <c r="A25" s="363"/>
      <c r="B25" s="363"/>
      <c r="C25" s="363"/>
      <c r="D25" s="252" t="s">
        <v>241</v>
      </c>
      <c r="E25" s="253">
        <v>0.95</v>
      </c>
      <c r="F25" s="253">
        <v>0.95</v>
      </c>
      <c r="G25" s="249"/>
    </row>
    <row r="26" spans="1:7" ht="28.5" customHeight="1">
      <c r="A26" s="363"/>
      <c r="B26" s="363"/>
      <c r="C26" s="363" t="s">
        <v>568</v>
      </c>
      <c r="D26" s="252" t="s">
        <v>242</v>
      </c>
      <c r="E26" s="253">
        <v>0.99</v>
      </c>
      <c r="F26" s="253">
        <v>0.99</v>
      </c>
      <c r="G26" s="249"/>
    </row>
    <row r="27" spans="1:7" ht="28.5" customHeight="1">
      <c r="A27" s="363"/>
      <c r="B27" s="363"/>
      <c r="C27" s="363"/>
      <c r="D27" s="252" t="s">
        <v>243</v>
      </c>
      <c r="E27" s="253">
        <v>1</v>
      </c>
      <c r="F27" s="253">
        <v>1</v>
      </c>
      <c r="G27" s="249"/>
    </row>
    <row r="28" spans="1:7" ht="28.5" customHeight="1">
      <c r="A28" s="363"/>
      <c r="B28" s="363" t="s">
        <v>201</v>
      </c>
      <c r="C28" s="363" t="s">
        <v>567</v>
      </c>
      <c r="D28" s="252" t="s">
        <v>245</v>
      </c>
      <c r="E28" s="253" t="s">
        <v>538</v>
      </c>
      <c r="F28" s="253">
        <v>0.95</v>
      </c>
      <c r="G28" s="249"/>
    </row>
    <row r="29" spans="1:7" ht="28.5" customHeight="1">
      <c r="A29" s="363"/>
      <c r="B29" s="363"/>
      <c r="C29" s="363"/>
      <c r="D29" s="252" t="s">
        <v>246</v>
      </c>
      <c r="E29" s="253" t="s">
        <v>538</v>
      </c>
      <c r="F29" s="253" t="s">
        <v>538</v>
      </c>
      <c r="G29" s="249"/>
    </row>
    <row r="30" spans="1:7" ht="26.25" customHeight="1">
      <c r="A30" s="249" t="s">
        <v>247</v>
      </c>
      <c r="B30" s="369" t="s">
        <v>163</v>
      </c>
      <c r="C30" s="369"/>
      <c r="D30" s="369"/>
      <c r="E30" s="369"/>
      <c r="F30" s="369"/>
      <c r="G30" s="369"/>
    </row>
    <row r="31" spans="1:7">
      <c r="A31" s="368"/>
      <c r="B31" s="368"/>
      <c r="C31" s="368"/>
      <c r="D31" s="368"/>
      <c r="E31" s="368"/>
      <c r="F31" s="368"/>
      <c r="G31" s="368"/>
    </row>
    <row r="32" spans="1:7" ht="84" customHeight="1">
      <c r="A32" s="368"/>
      <c r="B32" s="368"/>
      <c r="C32" s="368"/>
      <c r="D32" s="368"/>
      <c r="E32" s="368"/>
      <c r="F32" s="368"/>
      <c r="G32" s="368"/>
    </row>
    <row r="33" spans="1:11">
      <c r="A33" s="368"/>
      <c r="B33" s="368"/>
      <c r="C33" s="368"/>
      <c r="D33" s="368"/>
      <c r="E33" s="368"/>
      <c r="F33" s="368"/>
      <c r="G33" s="368"/>
    </row>
    <row r="40" spans="1:11" ht="27.75" customHeight="1">
      <c r="B40" s="366"/>
      <c r="C40" s="366"/>
      <c r="D40" s="366"/>
      <c r="E40" s="366"/>
      <c r="F40" s="366"/>
      <c r="G40" s="366"/>
      <c r="H40" s="366"/>
      <c r="I40" s="366"/>
      <c r="J40" s="366"/>
      <c r="K40" s="366"/>
    </row>
  </sheetData>
  <mergeCells count="37">
    <mergeCell ref="B40:K40"/>
    <mergeCell ref="A1:G1"/>
    <mergeCell ref="A33:G33"/>
    <mergeCell ref="A31:G31"/>
    <mergeCell ref="A32:G32"/>
    <mergeCell ref="B30:G30"/>
    <mergeCell ref="C4:D4"/>
    <mergeCell ref="E4:F4"/>
    <mergeCell ref="F7:G7"/>
    <mergeCell ref="A11:A12"/>
    <mergeCell ref="B11:D11"/>
    <mergeCell ref="E11:G11"/>
    <mergeCell ref="B12:D12"/>
    <mergeCell ref="E12:G12"/>
    <mergeCell ref="A13:A29"/>
    <mergeCell ref="B14:B19"/>
    <mergeCell ref="B20:B27"/>
    <mergeCell ref="C20:C21"/>
    <mergeCell ref="C22:C23"/>
    <mergeCell ref="C24:C25"/>
    <mergeCell ref="C26:C27"/>
    <mergeCell ref="F10:G10"/>
    <mergeCell ref="A3:G3"/>
    <mergeCell ref="B28:B29"/>
    <mergeCell ref="C28:C29"/>
    <mergeCell ref="A2:G2"/>
    <mergeCell ref="C5:G5"/>
    <mergeCell ref="A5:B5"/>
    <mergeCell ref="A4:B4"/>
    <mergeCell ref="C18:C19"/>
    <mergeCell ref="A6:B6"/>
    <mergeCell ref="C6:D6"/>
    <mergeCell ref="F6:G6"/>
    <mergeCell ref="F8:G8"/>
    <mergeCell ref="A7:B10"/>
    <mergeCell ref="F9:G9"/>
    <mergeCell ref="C15:C16"/>
  </mergeCells>
  <phoneticPr fontId="30" type="noConversion"/>
  <printOptions horizontalCentered="1"/>
  <pageMargins left="0" right="0" top="0.55118110236220474" bottom="0.55118110236220474"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abSelected="1" topLeftCell="A16" workbookViewId="0">
      <selection activeCell="J29" sqref="J1:J1048576"/>
    </sheetView>
  </sheetViews>
  <sheetFormatPr defaultRowHeight="13.5"/>
  <cols>
    <col min="1" max="1" width="3.625" style="230" customWidth="1"/>
    <col min="2" max="2" width="4.75" style="230" customWidth="1"/>
    <col min="3" max="3" width="9" style="230"/>
    <col min="4" max="4" width="3" style="230" customWidth="1"/>
    <col min="5" max="7" width="12.125" style="230" customWidth="1"/>
    <col min="8" max="8" width="20.625" style="230" customWidth="1"/>
    <col min="9" max="9" width="8.875" style="230" customWidth="1"/>
    <col min="10" max="10" width="11.625" style="230" customWidth="1"/>
    <col min="11" max="11" width="15.75" style="230" customWidth="1"/>
    <col min="12" max="14" width="9" style="230"/>
    <col min="15" max="16" width="9" style="224"/>
  </cols>
  <sheetData>
    <row r="1" spans="1:16" ht="26.25" customHeight="1">
      <c r="A1" s="371" t="s">
        <v>513</v>
      </c>
      <c r="B1" s="371"/>
      <c r="C1" s="371"/>
      <c r="D1" s="371"/>
      <c r="E1" s="371"/>
      <c r="F1" s="371"/>
      <c r="G1" s="371"/>
      <c r="H1" s="371"/>
      <c r="I1" s="371"/>
      <c r="J1" s="371"/>
      <c r="K1" s="371"/>
    </row>
    <row r="2" spans="1:16" ht="52.5" customHeight="1">
      <c r="A2" s="298" t="s">
        <v>515</v>
      </c>
      <c r="B2" s="298"/>
      <c r="C2" s="298"/>
      <c r="D2" s="298"/>
      <c r="E2" s="298"/>
      <c r="F2" s="298"/>
      <c r="G2" s="298"/>
      <c r="H2" s="298"/>
      <c r="I2" s="298"/>
      <c r="J2" s="298"/>
      <c r="K2" s="298"/>
    </row>
    <row r="3" spans="1:16" ht="21" customHeight="1">
      <c r="A3" s="287" t="s">
        <v>145</v>
      </c>
      <c r="B3" s="287"/>
      <c r="C3" s="287"/>
      <c r="D3" s="287"/>
      <c r="E3" s="287"/>
      <c r="F3" s="287"/>
      <c r="G3" s="287"/>
      <c r="H3" s="287"/>
      <c r="I3" s="287"/>
      <c r="J3" s="287"/>
      <c r="K3" s="287"/>
    </row>
    <row r="4" spans="1:16" s="227" customFormat="1" ht="30" customHeight="1">
      <c r="A4" s="291" t="s">
        <v>209</v>
      </c>
      <c r="B4" s="291"/>
      <c r="C4" s="291"/>
      <c r="D4" s="291"/>
      <c r="E4" s="291" t="s">
        <v>610</v>
      </c>
      <c r="F4" s="291"/>
      <c r="G4" s="291"/>
      <c r="H4" s="291"/>
      <c r="I4" s="291" t="s">
        <v>210</v>
      </c>
      <c r="J4" s="291"/>
      <c r="K4" s="242" t="s">
        <v>598</v>
      </c>
      <c r="L4" s="231"/>
      <c r="M4" s="231"/>
      <c r="N4" s="231"/>
      <c r="O4" s="226"/>
      <c r="P4" s="226"/>
    </row>
    <row r="5" spans="1:16" s="227" customFormat="1" ht="22.5" customHeight="1">
      <c r="A5" s="291" t="s">
        <v>211</v>
      </c>
      <c r="B5" s="291"/>
      <c r="C5" s="291"/>
      <c r="D5" s="291"/>
      <c r="E5" s="291" t="s">
        <v>212</v>
      </c>
      <c r="F5" s="291"/>
      <c r="G5" s="291"/>
      <c r="H5" s="291"/>
      <c r="I5" s="291"/>
      <c r="J5" s="291"/>
      <c r="K5" s="291"/>
      <c r="L5" s="231"/>
      <c r="M5" s="231"/>
      <c r="N5" s="231"/>
      <c r="O5" s="226"/>
      <c r="P5" s="226"/>
    </row>
    <row r="6" spans="1:16" s="227" customFormat="1" ht="22.5" customHeight="1">
      <c r="A6" s="291" t="s">
        <v>213</v>
      </c>
      <c r="B6" s="291"/>
      <c r="C6" s="291"/>
      <c r="D6" s="291"/>
      <c r="E6" s="291" t="s">
        <v>214</v>
      </c>
      <c r="F6" s="291"/>
      <c r="G6" s="291"/>
      <c r="H6" s="291" t="s">
        <v>215</v>
      </c>
      <c r="I6" s="291"/>
      <c r="J6" s="291" t="s">
        <v>597</v>
      </c>
      <c r="K6" s="291"/>
      <c r="L6" s="231"/>
      <c r="M6" s="231"/>
      <c r="N6" s="231"/>
      <c r="O6" s="226"/>
      <c r="P6" s="226"/>
    </row>
    <row r="7" spans="1:16" s="227" customFormat="1" ht="33.75" customHeight="1">
      <c r="A7" s="291" t="s">
        <v>150</v>
      </c>
      <c r="B7" s="291"/>
      <c r="C7" s="291"/>
      <c r="D7" s="291"/>
      <c r="E7" s="291"/>
      <c r="F7" s="291"/>
      <c r="G7" s="242" t="s">
        <v>218</v>
      </c>
      <c r="H7" s="291" t="s">
        <v>275</v>
      </c>
      <c r="I7" s="291"/>
      <c r="J7" s="291" t="s">
        <v>219</v>
      </c>
      <c r="K7" s="291"/>
      <c r="L7" s="231"/>
      <c r="M7" s="231"/>
      <c r="N7" s="231"/>
      <c r="O7" s="226"/>
      <c r="P7" s="226"/>
    </row>
    <row r="8" spans="1:16" s="227" customFormat="1" ht="22.5" customHeight="1">
      <c r="A8" s="291"/>
      <c r="B8" s="291"/>
      <c r="C8" s="291"/>
      <c r="D8" s="291"/>
      <c r="E8" s="291" t="s">
        <v>157</v>
      </c>
      <c r="F8" s="291"/>
      <c r="G8" s="243">
        <v>2709</v>
      </c>
      <c r="H8" s="296">
        <f>H9</f>
        <v>2121.5099999999989</v>
      </c>
      <c r="I8" s="291"/>
      <c r="J8" s="288">
        <f>J9</f>
        <v>0.78313399778516013</v>
      </c>
      <c r="K8" s="288"/>
      <c r="L8" s="231"/>
      <c r="M8" s="231"/>
      <c r="N8" s="231"/>
      <c r="O8" s="226"/>
      <c r="P8" s="226"/>
    </row>
    <row r="9" spans="1:16" s="227" customFormat="1" ht="22.5" customHeight="1">
      <c r="A9" s="291"/>
      <c r="B9" s="291"/>
      <c r="C9" s="291"/>
      <c r="D9" s="291"/>
      <c r="E9" s="291" t="s">
        <v>276</v>
      </c>
      <c r="F9" s="291"/>
      <c r="G9" s="243">
        <v>2709</v>
      </c>
      <c r="H9" s="296">
        <f>项目资金使用情况!E6</f>
        <v>2121.5099999999989</v>
      </c>
      <c r="I9" s="291"/>
      <c r="J9" s="288">
        <f>H9/G9</f>
        <v>0.78313399778516013</v>
      </c>
      <c r="K9" s="288"/>
      <c r="L9" s="231"/>
      <c r="M9" s="231"/>
      <c r="N9" s="231"/>
      <c r="O9" s="226"/>
      <c r="P9" s="226"/>
    </row>
    <row r="10" spans="1:16" s="227" customFormat="1" ht="22.5" customHeight="1">
      <c r="A10" s="291"/>
      <c r="B10" s="291"/>
      <c r="C10" s="291"/>
      <c r="D10" s="291"/>
      <c r="E10" s="291" t="s">
        <v>277</v>
      </c>
      <c r="F10" s="291"/>
      <c r="G10" s="242"/>
      <c r="H10" s="291"/>
      <c r="I10" s="291"/>
      <c r="J10" s="288"/>
      <c r="K10" s="288"/>
      <c r="L10" s="231"/>
      <c r="M10" s="231"/>
      <c r="N10" s="231"/>
      <c r="O10" s="226"/>
      <c r="P10" s="226"/>
    </row>
    <row r="11" spans="1:16" s="227" customFormat="1" ht="32.25" customHeight="1">
      <c r="A11" s="291"/>
      <c r="B11" s="291"/>
      <c r="C11" s="291"/>
      <c r="D11" s="291"/>
      <c r="E11" s="291" t="s">
        <v>278</v>
      </c>
      <c r="F11" s="291"/>
      <c r="G11" s="242"/>
      <c r="H11" s="291"/>
      <c r="I11" s="291"/>
      <c r="J11" s="291"/>
      <c r="K11" s="291"/>
      <c r="L11" s="231"/>
      <c r="M11" s="231"/>
      <c r="N11" s="231"/>
      <c r="O11" s="226"/>
      <c r="P11" s="226"/>
    </row>
    <row r="12" spans="1:16" s="227" customFormat="1" ht="22.5" customHeight="1">
      <c r="A12" s="291" t="s">
        <v>164</v>
      </c>
      <c r="B12" s="291" t="s">
        <v>221</v>
      </c>
      <c r="C12" s="291"/>
      <c r="D12" s="291"/>
      <c r="E12" s="291"/>
      <c r="F12" s="291"/>
      <c r="G12" s="291"/>
      <c r="H12" s="291" t="s">
        <v>222</v>
      </c>
      <c r="I12" s="291"/>
      <c r="J12" s="291"/>
      <c r="K12" s="291"/>
      <c r="L12" s="231"/>
      <c r="M12" s="231"/>
      <c r="N12" s="231"/>
      <c r="O12" s="226"/>
      <c r="P12" s="226"/>
    </row>
    <row r="13" spans="1:16" ht="89.25" customHeight="1">
      <c r="A13" s="291"/>
      <c r="B13" s="293" t="s">
        <v>574</v>
      </c>
      <c r="C13" s="293"/>
      <c r="D13" s="293"/>
      <c r="E13" s="293"/>
      <c r="F13" s="293"/>
      <c r="G13" s="293"/>
      <c r="H13" s="294" t="s">
        <v>611</v>
      </c>
      <c r="I13" s="295"/>
      <c r="J13" s="295"/>
      <c r="K13" s="295"/>
    </row>
    <row r="14" spans="1:16" s="227" customFormat="1" ht="27">
      <c r="A14" s="289" t="s">
        <v>223</v>
      </c>
      <c r="B14" s="232" t="s">
        <v>224</v>
      </c>
      <c r="C14" s="232" t="s">
        <v>167</v>
      </c>
      <c r="D14" s="289" t="s">
        <v>168</v>
      </c>
      <c r="E14" s="289"/>
      <c r="F14" s="289"/>
      <c r="G14" s="289"/>
      <c r="H14" s="242" t="s">
        <v>225</v>
      </c>
      <c r="I14" s="291" t="s">
        <v>226</v>
      </c>
      <c r="J14" s="291"/>
      <c r="K14" s="242" t="s">
        <v>227</v>
      </c>
      <c r="L14" s="231"/>
      <c r="M14" s="231"/>
      <c r="N14" s="231"/>
      <c r="O14" s="226"/>
      <c r="P14" s="226"/>
    </row>
    <row r="15" spans="1:16" ht="24" customHeight="1">
      <c r="A15" s="289"/>
      <c r="B15" s="289" t="s">
        <v>228</v>
      </c>
      <c r="C15" s="232" t="s">
        <v>174</v>
      </c>
      <c r="D15" s="290" t="s">
        <v>312</v>
      </c>
      <c r="E15" s="290"/>
      <c r="F15" s="290"/>
      <c r="G15" s="290"/>
      <c r="H15" s="44" t="s">
        <v>254</v>
      </c>
      <c r="I15" s="288">
        <v>1</v>
      </c>
      <c r="J15" s="288"/>
      <c r="K15" s="244"/>
    </row>
    <row r="16" spans="1:16" ht="24" customHeight="1">
      <c r="A16" s="289"/>
      <c r="B16" s="289"/>
      <c r="C16" s="289" t="s">
        <v>180</v>
      </c>
      <c r="D16" s="290" t="s">
        <v>285</v>
      </c>
      <c r="E16" s="290"/>
      <c r="F16" s="290"/>
      <c r="G16" s="290"/>
      <c r="H16" s="44" t="s">
        <v>254</v>
      </c>
      <c r="I16" s="288">
        <v>1</v>
      </c>
      <c r="J16" s="288"/>
      <c r="K16" s="244"/>
    </row>
    <row r="17" spans="1:11" ht="24" customHeight="1">
      <c r="A17" s="289"/>
      <c r="B17" s="289"/>
      <c r="C17" s="289"/>
      <c r="D17" s="290" t="s">
        <v>286</v>
      </c>
      <c r="E17" s="290"/>
      <c r="F17" s="290"/>
      <c r="G17" s="290"/>
      <c r="H17" s="44" t="s">
        <v>613</v>
      </c>
      <c r="I17" s="288" t="s">
        <v>613</v>
      </c>
      <c r="J17" s="288"/>
      <c r="K17" s="244"/>
    </row>
    <row r="18" spans="1:11" ht="24" customHeight="1">
      <c r="A18" s="289"/>
      <c r="B18" s="289"/>
      <c r="C18" s="289" t="s">
        <v>183</v>
      </c>
      <c r="D18" s="290" t="s">
        <v>455</v>
      </c>
      <c r="E18" s="290"/>
      <c r="F18" s="290"/>
      <c r="G18" s="290"/>
      <c r="H18" s="44" t="s">
        <v>254</v>
      </c>
      <c r="I18" s="288">
        <v>1</v>
      </c>
      <c r="J18" s="288"/>
      <c r="K18" s="244"/>
    </row>
    <row r="19" spans="1:11" ht="24" customHeight="1">
      <c r="A19" s="289"/>
      <c r="B19" s="289"/>
      <c r="C19" s="289"/>
      <c r="D19" s="290" t="s">
        <v>289</v>
      </c>
      <c r="E19" s="290"/>
      <c r="F19" s="290"/>
      <c r="G19" s="290"/>
      <c r="H19" s="232" t="s">
        <v>258</v>
      </c>
      <c r="I19" s="288" t="s">
        <v>258</v>
      </c>
      <c r="J19" s="288"/>
      <c r="K19" s="244"/>
    </row>
    <row r="20" spans="1:11" ht="36" customHeight="1">
      <c r="A20" s="289"/>
      <c r="B20" s="289"/>
      <c r="C20" s="232" t="s">
        <v>185</v>
      </c>
      <c r="D20" s="290" t="s">
        <v>279</v>
      </c>
      <c r="E20" s="290"/>
      <c r="F20" s="290"/>
      <c r="G20" s="290"/>
      <c r="H20" s="44" t="s">
        <v>280</v>
      </c>
      <c r="I20" s="288">
        <f>J9</f>
        <v>0.78313399778516013</v>
      </c>
      <c r="J20" s="288"/>
      <c r="K20" s="245" t="s">
        <v>525</v>
      </c>
    </row>
    <row r="21" spans="1:11" ht="50.25" customHeight="1">
      <c r="A21" s="289"/>
      <c r="B21" s="289" t="s">
        <v>232</v>
      </c>
      <c r="C21" s="232" t="s">
        <v>578</v>
      </c>
      <c r="D21" s="290" t="s">
        <v>260</v>
      </c>
      <c r="E21" s="290"/>
      <c r="F21" s="290"/>
      <c r="G21" s="290"/>
      <c r="H21" s="233" t="s">
        <v>261</v>
      </c>
      <c r="I21" s="292" t="s">
        <v>261</v>
      </c>
      <c r="J21" s="292"/>
      <c r="K21" s="244"/>
    </row>
    <row r="22" spans="1:11" ht="30" customHeight="1">
      <c r="A22" s="289"/>
      <c r="B22" s="289"/>
      <c r="C22" s="289" t="s">
        <v>577</v>
      </c>
      <c r="D22" s="290" t="s">
        <v>262</v>
      </c>
      <c r="E22" s="290"/>
      <c r="F22" s="290"/>
      <c r="G22" s="290"/>
      <c r="H22" s="233" t="s">
        <v>263</v>
      </c>
      <c r="I22" s="292" t="s">
        <v>263</v>
      </c>
      <c r="J22" s="292"/>
      <c r="K22" s="244"/>
    </row>
    <row r="23" spans="1:11" ht="31.5" customHeight="1">
      <c r="A23" s="289"/>
      <c r="B23" s="289"/>
      <c r="C23" s="289"/>
      <c r="D23" s="290" t="s">
        <v>264</v>
      </c>
      <c r="E23" s="290"/>
      <c r="F23" s="290"/>
      <c r="G23" s="290"/>
      <c r="H23" s="233" t="s">
        <v>265</v>
      </c>
      <c r="I23" s="292" t="s">
        <v>265</v>
      </c>
      <c r="J23" s="292"/>
      <c r="K23" s="244"/>
    </row>
    <row r="24" spans="1:11" ht="24" customHeight="1">
      <c r="A24" s="289"/>
      <c r="B24" s="289"/>
      <c r="C24" s="289"/>
      <c r="D24" s="290" t="s">
        <v>266</v>
      </c>
      <c r="E24" s="290"/>
      <c r="F24" s="290"/>
      <c r="G24" s="290"/>
      <c r="H24" s="44" t="s">
        <v>254</v>
      </c>
      <c r="I24" s="288" t="s">
        <v>254</v>
      </c>
      <c r="J24" s="288"/>
      <c r="K24" s="244"/>
    </row>
    <row r="25" spans="1:11" ht="29.25" customHeight="1">
      <c r="A25" s="289"/>
      <c r="B25" s="289"/>
      <c r="C25" s="232" t="s">
        <v>575</v>
      </c>
      <c r="D25" s="290" t="s">
        <v>267</v>
      </c>
      <c r="E25" s="290"/>
      <c r="F25" s="290"/>
      <c r="G25" s="290"/>
      <c r="H25" s="233" t="s">
        <v>268</v>
      </c>
      <c r="I25" s="292" t="s">
        <v>268</v>
      </c>
      <c r="J25" s="292"/>
      <c r="K25" s="244"/>
    </row>
    <row r="26" spans="1:11" ht="30.75" customHeight="1">
      <c r="A26" s="289"/>
      <c r="B26" s="289"/>
      <c r="C26" s="232" t="s">
        <v>269</v>
      </c>
      <c r="D26" s="290" t="s">
        <v>270</v>
      </c>
      <c r="E26" s="290"/>
      <c r="F26" s="290"/>
      <c r="G26" s="290"/>
      <c r="H26" s="232" t="s">
        <v>271</v>
      </c>
      <c r="I26" s="288" t="s">
        <v>271</v>
      </c>
      <c r="J26" s="288"/>
      <c r="K26" s="244"/>
    </row>
    <row r="27" spans="1:11" ht="43.5" customHeight="1">
      <c r="A27" s="289"/>
      <c r="B27" s="232" t="s">
        <v>201</v>
      </c>
      <c r="C27" s="232" t="s">
        <v>576</v>
      </c>
      <c r="D27" s="290" t="s">
        <v>273</v>
      </c>
      <c r="E27" s="290"/>
      <c r="F27" s="290"/>
      <c r="G27" s="290"/>
      <c r="H27" s="44" t="s">
        <v>253</v>
      </c>
      <c r="I27" s="288" t="s">
        <v>527</v>
      </c>
      <c r="J27" s="288"/>
      <c r="K27" s="244"/>
    </row>
    <row r="28" spans="1:11" ht="41.25" customHeight="1">
      <c r="A28" s="242" t="s">
        <v>247</v>
      </c>
      <c r="B28" s="373" t="s">
        <v>163</v>
      </c>
      <c r="C28" s="373"/>
      <c r="D28" s="373"/>
      <c r="E28" s="373"/>
      <c r="F28" s="373"/>
      <c r="G28" s="373"/>
      <c r="H28" s="373"/>
      <c r="I28" s="373"/>
      <c r="J28" s="373"/>
      <c r="K28" s="373"/>
    </row>
    <row r="32" spans="1:11" ht="84" customHeight="1"/>
    <row r="40" spans="2:11" ht="27.75" customHeight="1">
      <c r="B40" s="372"/>
      <c r="C40" s="372"/>
      <c r="D40" s="372"/>
      <c r="E40" s="372"/>
      <c r="F40" s="372"/>
      <c r="G40" s="372"/>
      <c r="H40" s="372"/>
      <c r="I40" s="372"/>
      <c r="J40" s="372"/>
      <c r="K40" s="372"/>
    </row>
  </sheetData>
  <mergeCells count="69">
    <mergeCell ref="A1:K1"/>
    <mergeCell ref="B40:K40"/>
    <mergeCell ref="B28:K28"/>
    <mergeCell ref="A3:K3"/>
    <mergeCell ref="A14:A27"/>
    <mergeCell ref="B15:B20"/>
    <mergeCell ref="C16:C17"/>
    <mergeCell ref="B21:B26"/>
    <mergeCell ref="C22:C24"/>
    <mergeCell ref="C18:C19"/>
    <mergeCell ref="D14:G14"/>
    <mergeCell ref="I14:J14"/>
    <mergeCell ref="D15:G15"/>
    <mergeCell ref="I16:J16"/>
    <mergeCell ref="D23:G23"/>
    <mergeCell ref="I23:J23"/>
    <mergeCell ref="D18:G18"/>
    <mergeCell ref="I18:J18"/>
    <mergeCell ref="D19:G19"/>
    <mergeCell ref="I19:J19"/>
    <mergeCell ref="D17:G17"/>
    <mergeCell ref="I17:J17"/>
    <mergeCell ref="I15:J15"/>
    <mergeCell ref="D16:G16"/>
    <mergeCell ref="D27:G27"/>
    <mergeCell ref="I27:J27"/>
    <mergeCell ref="I20:J20"/>
    <mergeCell ref="D21:G21"/>
    <mergeCell ref="I21:J21"/>
    <mergeCell ref="D22:G22"/>
    <mergeCell ref="I22:J22"/>
    <mergeCell ref="D24:G24"/>
    <mergeCell ref="I24:J24"/>
    <mergeCell ref="D20:G20"/>
    <mergeCell ref="D25:G25"/>
    <mergeCell ref="I25:J25"/>
    <mergeCell ref="D26:G26"/>
    <mergeCell ref="I26:J26"/>
    <mergeCell ref="J10:K10"/>
    <mergeCell ref="A12:A13"/>
    <mergeCell ref="B12:G12"/>
    <mergeCell ref="H12:K12"/>
    <mergeCell ref="B13:G13"/>
    <mergeCell ref="H13:K13"/>
    <mergeCell ref="E11:F11"/>
    <mergeCell ref="H11:I11"/>
    <mergeCell ref="J11:K11"/>
    <mergeCell ref="A6:D6"/>
    <mergeCell ref="E6:G6"/>
    <mergeCell ref="H6:I6"/>
    <mergeCell ref="J6:K6"/>
    <mergeCell ref="A7:D11"/>
    <mergeCell ref="E7:F7"/>
    <mergeCell ref="H7:I7"/>
    <mergeCell ref="J7:K7"/>
    <mergeCell ref="E8:F8"/>
    <mergeCell ref="H8:I8"/>
    <mergeCell ref="J8:K8"/>
    <mergeCell ref="E9:F9"/>
    <mergeCell ref="H9:I9"/>
    <mergeCell ref="J9:K9"/>
    <mergeCell ref="E10:F10"/>
    <mergeCell ref="H10:I10"/>
    <mergeCell ref="A5:D5"/>
    <mergeCell ref="E5:K5"/>
    <mergeCell ref="A2:K2"/>
    <mergeCell ref="A4:D4"/>
    <mergeCell ref="E4:H4"/>
    <mergeCell ref="I4:J4"/>
  </mergeCells>
  <phoneticPr fontId="30" type="noConversion"/>
  <printOptions horizontalCentered="1"/>
  <pageMargins left="0" right="0" top="0.55118110236220474" bottom="0.55118110236220474"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
  <sheetViews>
    <sheetView topLeftCell="A25" workbookViewId="0">
      <selection activeCell="H11" sqref="H11:I11"/>
    </sheetView>
  </sheetViews>
  <sheetFormatPr defaultRowHeight="13.5"/>
  <cols>
    <col min="1" max="1" width="3.25" style="230" customWidth="1"/>
    <col min="2" max="2" width="5.875" style="230" customWidth="1"/>
    <col min="3" max="3" width="8.875" style="230" customWidth="1"/>
    <col min="4" max="4" width="5.25" style="230" customWidth="1"/>
    <col min="5" max="6" width="14" style="230" customWidth="1"/>
    <col min="7" max="7" width="15" style="230" customWidth="1"/>
    <col min="8" max="8" width="16.375" style="230" customWidth="1"/>
    <col min="9" max="9" width="9" style="230"/>
    <col min="10" max="10" width="5.75" style="230" customWidth="1"/>
    <col min="11" max="11" width="14.75" style="230" customWidth="1"/>
    <col min="12" max="16" width="9" style="224"/>
  </cols>
  <sheetData>
    <row r="1" spans="1:16" ht="26.25" customHeight="1">
      <c r="A1" s="376" t="s">
        <v>516</v>
      </c>
      <c r="B1" s="376"/>
      <c r="C1" s="376"/>
      <c r="D1" s="376"/>
      <c r="E1" s="376"/>
      <c r="F1" s="376"/>
      <c r="G1" s="376"/>
      <c r="H1" s="376"/>
      <c r="I1" s="376"/>
      <c r="J1" s="376"/>
      <c r="K1" s="376"/>
    </row>
    <row r="2" spans="1:16" s="255" customFormat="1" ht="52.5" customHeight="1">
      <c r="A2" s="374" t="s">
        <v>616</v>
      </c>
      <c r="B2" s="374"/>
      <c r="C2" s="374"/>
      <c r="D2" s="374"/>
      <c r="E2" s="374"/>
      <c r="F2" s="374"/>
      <c r="G2" s="374"/>
      <c r="H2" s="374"/>
      <c r="I2" s="374"/>
      <c r="J2" s="374"/>
      <c r="K2" s="374"/>
      <c r="L2" s="254"/>
      <c r="M2" s="254"/>
      <c r="N2" s="254"/>
      <c r="O2" s="254"/>
      <c r="P2" s="254"/>
    </row>
    <row r="3" spans="1:16" ht="19.5" customHeight="1">
      <c r="A3" s="375" t="s">
        <v>145</v>
      </c>
      <c r="B3" s="375"/>
      <c r="C3" s="375"/>
      <c r="D3" s="375"/>
      <c r="E3" s="375"/>
      <c r="F3" s="375"/>
      <c r="G3" s="375"/>
      <c r="H3" s="375"/>
      <c r="I3" s="375"/>
      <c r="J3" s="375"/>
      <c r="K3" s="375"/>
    </row>
    <row r="4" spans="1:16" s="227" customFormat="1" ht="28.5" customHeight="1">
      <c r="A4" s="291" t="s">
        <v>209</v>
      </c>
      <c r="B4" s="291"/>
      <c r="C4" s="291"/>
      <c r="D4" s="291"/>
      <c r="E4" s="291" t="s">
        <v>617</v>
      </c>
      <c r="F4" s="291"/>
      <c r="G4" s="291"/>
      <c r="H4" s="291"/>
      <c r="I4" s="291" t="s">
        <v>210</v>
      </c>
      <c r="J4" s="291"/>
      <c r="K4" s="242" t="s">
        <v>599</v>
      </c>
      <c r="L4" s="226"/>
      <c r="M4" s="226"/>
      <c r="N4" s="226"/>
      <c r="O4" s="226"/>
      <c r="P4" s="226"/>
    </row>
    <row r="5" spans="1:16" s="227" customFormat="1" ht="22.5" customHeight="1">
      <c r="A5" s="291" t="s">
        <v>211</v>
      </c>
      <c r="B5" s="291"/>
      <c r="C5" s="291"/>
      <c r="D5" s="291"/>
      <c r="E5" s="291" t="s">
        <v>212</v>
      </c>
      <c r="F5" s="291"/>
      <c r="G5" s="291"/>
      <c r="H5" s="291"/>
      <c r="I5" s="291"/>
      <c r="J5" s="291"/>
      <c r="K5" s="291"/>
      <c r="L5" s="226"/>
      <c r="M5" s="226"/>
      <c r="N5" s="226"/>
      <c r="O5" s="226"/>
      <c r="P5" s="226"/>
    </row>
    <row r="6" spans="1:16" s="227" customFormat="1" ht="22.5" customHeight="1">
      <c r="A6" s="291" t="s">
        <v>213</v>
      </c>
      <c r="B6" s="291"/>
      <c r="C6" s="291"/>
      <c r="D6" s="291"/>
      <c r="E6" s="291" t="s">
        <v>214</v>
      </c>
      <c r="F6" s="291"/>
      <c r="G6" s="291"/>
      <c r="H6" s="291" t="s">
        <v>215</v>
      </c>
      <c r="I6" s="291"/>
      <c r="J6" s="291"/>
      <c r="K6" s="291"/>
      <c r="L6" s="226"/>
      <c r="M6" s="226"/>
      <c r="N6" s="226"/>
      <c r="O6" s="226"/>
      <c r="P6" s="226"/>
    </row>
    <row r="7" spans="1:16" s="227" customFormat="1" ht="35.25" customHeight="1">
      <c r="A7" s="291" t="s">
        <v>150</v>
      </c>
      <c r="B7" s="291"/>
      <c r="C7" s="291"/>
      <c r="D7" s="291"/>
      <c r="E7" s="291"/>
      <c r="F7" s="291"/>
      <c r="G7" s="242" t="s">
        <v>218</v>
      </c>
      <c r="H7" s="291" t="s">
        <v>275</v>
      </c>
      <c r="I7" s="291"/>
      <c r="J7" s="291" t="s">
        <v>219</v>
      </c>
      <c r="K7" s="291"/>
      <c r="L7" s="226"/>
      <c r="M7" s="226"/>
      <c r="N7" s="226"/>
      <c r="O7" s="226"/>
      <c r="P7" s="226"/>
    </row>
    <row r="8" spans="1:16" s="227" customFormat="1" ht="22.5" customHeight="1">
      <c r="A8" s="291"/>
      <c r="B8" s="291"/>
      <c r="C8" s="291"/>
      <c r="D8" s="291"/>
      <c r="E8" s="291" t="s">
        <v>157</v>
      </c>
      <c r="F8" s="291"/>
      <c r="G8" s="243">
        <f>6345</f>
        <v>6345</v>
      </c>
      <c r="H8" s="296">
        <f>H9</f>
        <v>4342.3900000000012</v>
      </c>
      <c r="I8" s="291"/>
      <c r="J8" s="288">
        <f>H8/G8</f>
        <v>0.68437982663514596</v>
      </c>
      <c r="K8" s="288"/>
      <c r="L8" s="226"/>
      <c r="M8" s="226"/>
      <c r="N8" s="226"/>
      <c r="O8" s="226"/>
      <c r="P8" s="226"/>
    </row>
    <row r="9" spans="1:16" s="227" customFormat="1" ht="22.5" customHeight="1">
      <c r="A9" s="291"/>
      <c r="B9" s="291"/>
      <c r="C9" s="291"/>
      <c r="D9" s="291"/>
      <c r="E9" s="291" t="s">
        <v>276</v>
      </c>
      <c r="F9" s="291"/>
      <c r="G9" s="243">
        <v>6345</v>
      </c>
      <c r="H9" s="296">
        <f>项目资金使用情况!I6+数字二!H9</f>
        <v>4342.3900000000012</v>
      </c>
      <c r="I9" s="291"/>
      <c r="J9" s="288">
        <f>H9/G9</f>
        <v>0.68437982663514596</v>
      </c>
      <c r="K9" s="288"/>
      <c r="L9" s="226"/>
      <c r="M9" s="226"/>
      <c r="N9" s="226"/>
      <c r="O9" s="226"/>
      <c r="P9" s="226"/>
    </row>
    <row r="10" spans="1:16" s="227" customFormat="1" ht="22.5" customHeight="1">
      <c r="A10" s="291"/>
      <c r="B10" s="291"/>
      <c r="C10" s="291"/>
      <c r="D10" s="291"/>
      <c r="E10" s="291" t="s">
        <v>277</v>
      </c>
      <c r="F10" s="291"/>
      <c r="G10" s="242"/>
      <c r="H10" s="291"/>
      <c r="I10" s="291"/>
      <c r="J10" s="288"/>
      <c r="K10" s="288"/>
      <c r="L10" s="226"/>
      <c r="M10" s="226"/>
      <c r="N10" s="226"/>
      <c r="O10" s="226"/>
      <c r="P10" s="226"/>
    </row>
    <row r="11" spans="1:16" s="227" customFormat="1" ht="36.75" customHeight="1">
      <c r="A11" s="291"/>
      <c r="B11" s="291"/>
      <c r="C11" s="291"/>
      <c r="D11" s="291"/>
      <c r="E11" s="291" t="s">
        <v>278</v>
      </c>
      <c r="F11" s="291"/>
      <c r="G11" s="242"/>
      <c r="H11" s="291"/>
      <c r="I11" s="291"/>
      <c r="J11" s="291"/>
      <c r="K11" s="291"/>
      <c r="L11" s="226"/>
      <c r="M11" s="226"/>
      <c r="N11" s="226"/>
      <c r="O11" s="226"/>
      <c r="P11" s="226"/>
    </row>
    <row r="12" spans="1:16" s="227" customFormat="1" ht="22.5" customHeight="1">
      <c r="A12" s="291" t="s">
        <v>164</v>
      </c>
      <c r="B12" s="291" t="s">
        <v>221</v>
      </c>
      <c r="C12" s="291"/>
      <c r="D12" s="291"/>
      <c r="E12" s="291"/>
      <c r="F12" s="291"/>
      <c r="G12" s="291"/>
      <c r="H12" s="291" t="s">
        <v>222</v>
      </c>
      <c r="I12" s="291"/>
      <c r="J12" s="291"/>
      <c r="K12" s="291"/>
      <c r="L12" s="226"/>
      <c r="M12" s="226"/>
      <c r="N12" s="226"/>
      <c r="O12" s="226"/>
      <c r="P12" s="226"/>
    </row>
    <row r="13" spans="1:16" ht="80.25" customHeight="1">
      <c r="A13" s="291"/>
      <c r="B13" s="293" t="s">
        <v>282</v>
      </c>
      <c r="C13" s="293"/>
      <c r="D13" s="293"/>
      <c r="E13" s="293"/>
      <c r="F13" s="293"/>
      <c r="G13" s="293"/>
      <c r="H13" s="294" t="s">
        <v>514</v>
      </c>
      <c r="I13" s="295"/>
      <c r="J13" s="295"/>
      <c r="K13" s="295"/>
    </row>
    <row r="14" spans="1:16" ht="37.5" customHeight="1">
      <c r="A14" s="289" t="s">
        <v>223</v>
      </c>
      <c r="B14" s="232" t="s">
        <v>224</v>
      </c>
      <c r="C14" s="232" t="s">
        <v>167</v>
      </c>
      <c r="D14" s="289" t="s">
        <v>168</v>
      </c>
      <c r="E14" s="289"/>
      <c r="F14" s="289"/>
      <c r="G14" s="289"/>
      <c r="H14" s="242" t="s">
        <v>225</v>
      </c>
      <c r="I14" s="291" t="s">
        <v>226</v>
      </c>
      <c r="J14" s="291"/>
      <c r="K14" s="242" t="s">
        <v>227</v>
      </c>
    </row>
    <row r="15" spans="1:16" ht="24" customHeight="1">
      <c r="A15" s="289"/>
      <c r="B15" s="289" t="s">
        <v>228</v>
      </c>
      <c r="C15" s="232" t="s">
        <v>174</v>
      </c>
      <c r="D15" s="290" t="s">
        <v>284</v>
      </c>
      <c r="E15" s="290"/>
      <c r="F15" s="290"/>
      <c r="G15" s="290"/>
      <c r="H15" s="44" t="s">
        <v>254</v>
      </c>
      <c r="I15" s="288">
        <v>1</v>
      </c>
      <c r="J15" s="288"/>
      <c r="K15" s="248"/>
    </row>
    <row r="16" spans="1:16" ht="24" customHeight="1">
      <c r="A16" s="289"/>
      <c r="B16" s="289"/>
      <c r="C16" s="289" t="s">
        <v>180</v>
      </c>
      <c r="D16" s="290" t="s">
        <v>285</v>
      </c>
      <c r="E16" s="290"/>
      <c r="F16" s="290"/>
      <c r="G16" s="290"/>
      <c r="H16" s="44" t="s">
        <v>254</v>
      </c>
      <c r="I16" s="288">
        <v>1</v>
      </c>
      <c r="J16" s="288"/>
      <c r="K16" s="248"/>
    </row>
    <row r="17" spans="1:12" ht="24" customHeight="1">
      <c r="A17" s="289"/>
      <c r="B17" s="289"/>
      <c r="C17" s="289"/>
      <c r="D17" s="290" t="s">
        <v>286</v>
      </c>
      <c r="E17" s="290"/>
      <c r="F17" s="290"/>
      <c r="G17" s="290"/>
      <c r="H17" s="44" t="s">
        <v>287</v>
      </c>
      <c r="I17" s="288" t="s">
        <v>614</v>
      </c>
      <c r="J17" s="288"/>
      <c r="K17" s="248"/>
    </row>
    <row r="18" spans="1:12" ht="24" customHeight="1">
      <c r="A18" s="289"/>
      <c r="B18" s="289"/>
      <c r="C18" s="289" t="s">
        <v>183</v>
      </c>
      <c r="D18" s="290" t="s">
        <v>288</v>
      </c>
      <c r="E18" s="290"/>
      <c r="F18" s="290"/>
      <c r="G18" s="290"/>
      <c r="H18" s="44" t="s">
        <v>254</v>
      </c>
      <c r="I18" s="288">
        <v>1</v>
      </c>
      <c r="J18" s="288"/>
      <c r="K18" s="248"/>
    </row>
    <row r="19" spans="1:12" ht="24" customHeight="1">
      <c r="A19" s="289"/>
      <c r="B19" s="289"/>
      <c r="C19" s="289"/>
      <c r="D19" s="290" t="s">
        <v>456</v>
      </c>
      <c r="E19" s="290"/>
      <c r="F19" s="290"/>
      <c r="G19" s="290"/>
      <c r="H19" s="232" t="s">
        <v>258</v>
      </c>
      <c r="I19" s="288" t="s">
        <v>258</v>
      </c>
      <c r="J19" s="288"/>
      <c r="K19" s="248"/>
    </row>
    <row r="20" spans="1:12" ht="32.25" customHeight="1">
      <c r="A20" s="289"/>
      <c r="B20" s="289"/>
      <c r="C20" s="232" t="s">
        <v>185</v>
      </c>
      <c r="D20" s="290" t="s">
        <v>279</v>
      </c>
      <c r="E20" s="290"/>
      <c r="F20" s="290"/>
      <c r="G20" s="290"/>
      <c r="H20" s="44" t="s">
        <v>280</v>
      </c>
      <c r="I20" s="288">
        <f>J9</f>
        <v>0.68437982663514596</v>
      </c>
      <c r="J20" s="288"/>
      <c r="K20" s="245" t="s">
        <v>526</v>
      </c>
    </row>
    <row r="21" spans="1:12" ht="57.75" customHeight="1">
      <c r="A21" s="289"/>
      <c r="B21" s="289" t="s">
        <v>232</v>
      </c>
      <c r="C21" s="232" t="s">
        <v>579</v>
      </c>
      <c r="D21" s="290" t="s">
        <v>260</v>
      </c>
      <c r="E21" s="290"/>
      <c r="F21" s="290"/>
      <c r="G21" s="290"/>
      <c r="H21" s="233" t="s">
        <v>261</v>
      </c>
      <c r="I21" s="292" t="s">
        <v>261</v>
      </c>
      <c r="J21" s="292"/>
      <c r="K21" s="248"/>
    </row>
    <row r="22" spans="1:12" ht="31.5" customHeight="1">
      <c r="A22" s="289"/>
      <c r="B22" s="289"/>
      <c r="C22" s="289" t="s">
        <v>580</v>
      </c>
      <c r="D22" s="290" t="s">
        <v>262</v>
      </c>
      <c r="E22" s="290"/>
      <c r="F22" s="290"/>
      <c r="G22" s="290"/>
      <c r="H22" s="233" t="s">
        <v>263</v>
      </c>
      <c r="I22" s="292" t="s">
        <v>263</v>
      </c>
      <c r="J22" s="292"/>
      <c r="K22" s="248"/>
    </row>
    <row r="23" spans="1:12" ht="33" customHeight="1">
      <c r="A23" s="289"/>
      <c r="B23" s="289"/>
      <c r="C23" s="289"/>
      <c r="D23" s="290" t="s">
        <v>264</v>
      </c>
      <c r="E23" s="290"/>
      <c r="F23" s="290"/>
      <c r="G23" s="290"/>
      <c r="H23" s="233" t="s">
        <v>265</v>
      </c>
      <c r="I23" s="292" t="s">
        <v>265</v>
      </c>
      <c r="J23" s="292"/>
      <c r="K23" s="248"/>
    </row>
    <row r="24" spans="1:12" ht="18" customHeight="1">
      <c r="A24" s="289"/>
      <c r="B24" s="289"/>
      <c r="C24" s="289"/>
      <c r="D24" s="290" t="s">
        <v>266</v>
      </c>
      <c r="E24" s="290"/>
      <c r="F24" s="290"/>
      <c r="G24" s="290"/>
      <c r="H24" s="44" t="s">
        <v>254</v>
      </c>
      <c r="I24" s="288" t="s">
        <v>254</v>
      </c>
      <c r="J24" s="288"/>
      <c r="K24" s="248"/>
    </row>
    <row r="25" spans="1:12" ht="38.25" customHeight="1">
      <c r="A25" s="289"/>
      <c r="B25" s="289"/>
      <c r="C25" s="232" t="s">
        <v>581</v>
      </c>
      <c r="D25" s="290" t="s">
        <v>267</v>
      </c>
      <c r="E25" s="290"/>
      <c r="F25" s="290"/>
      <c r="G25" s="290"/>
      <c r="H25" s="233" t="s">
        <v>293</v>
      </c>
      <c r="I25" s="292" t="s">
        <v>268</v>
      </c>
      <c r="J25" s="292"/>
      <c r="K25" s="248"/>
    </row>
    <row r="26" spans="1:12" ht="32.25" customHeight="1">
      <c r="A26" s="289"/>
      <c r="B26" s="289"/>
      <c r="C26" s="232" t="s">
        <v>269</v>
      </c>
      <c r="D26" s="290" t="s">
        <v>292</v>
      </c>
      <c r="E26" s="290"/>
      <c r="F26" s="290"/>
      <c r="G26" s="290"/>
      <c r="H26" s="232" t="s">
        <v>271</v>
      </c>
      <c r="I26" s="288" t="s">
        <v>271</v>
      </c>
      <c r="J26" s="288"/>
      <c r="K26" s="248"/>
    </row>
    <row r="27" spans="1:12" ht="48.75" customHeight="1">
      <c r="A27" s="289"/>
      <c r="B27" s="232" t="s">
        <v>201</v>
      </c>
      <c r="C27" s="232" t="s">
        <v>582</v>
      </c>
      <c r="D27" s="290" t="s">
        <v>273</v>
      </c>
      <c r="E27" s="290"/>
      <c r="F27" s="290"/>
      <c r="G27" s="290"/>
      <c r="H27" s="44" t="s">
        <v>253</v>
      </c>
      <c r="I27" s="288" t="s">
        <v>527</v>
      </c>
      <c r="J27" s="288"/>
      <c r="K27" s="248"/>
    </row>
    <row r="28" spans="1:12" ht="27">
      <c r="A28" s="242" t="s">
        <v>247</v>
      </c>
      <c r="B28" s="293" t="s">
        <v>163</v>
      </c>
      <c r="C28" s="293"/>
      <c r="D28" s="293"/>
      <c r="E28" s="293"/>
      <c r="F28" s="293"/>
      <c r="G28" s="293"/>
      <c r="H28" s="293"/>
      <c r="I28" s="293"/>
      <c r="J28" s="293"/>
      <c r="K28" s="293"/>
    </row>
    <row r="29" spans="1:12">
      <c r="A29" s="231"/>
      <c r="B29" s="231"/>
      <c r="C29" s="231"/>
      <c r="D29" s="124"/>
      <c r="E29" s="124"/>
      <c r="F29" s="124"/>
      <c r="G29" s="124"/>
      <c r="H29" s="231"/>
      <c r="I29" s="231"/>
      <c r="J29" s="231"/>
      <c r="K29" s="231"/>
    </row>
    <row r="30" spans="1:12">
      <c r="A30" s="231"/>
      <c r="B30" s="231"/>
      <c r="C30" s="231"/>
      <c r="D30" s="124"/>
      <c r="E30" s="124"/>
      <c r="F30" s="124"/>
      <c r="G30" s="124"/>
      <c r="H30" s="231"/>
      <c r="I30" s="231"/>
      <c r="J30" s="231"/>
      <c r="K30" s="231"/>
    </row>
    <row r="31" spans="1:12">
      <c r="A31" s="239"/>
      <c r="B31" s="239"/>
      <c r="C31" s="239"/>
      <c r="D31" s="240"/>
      <c r="E31" s="240"/>
      <c r="F31" s="240"/>
      <c r="G31" s="240"/>
      <c r="H31" s="239"/>
      <c r="I31" s="239"/>
      <c r="J31" s="239"/>
      <c r="K31" s="239"/>
      <c r="L31" s="236"/>
    </row>
    <row r="32" spans="1:12" ht="84" customHeight="1">
      <c r="A32" s="239"/>
      <c r="B32" s="239"/>
      <c r="C32" s="239"/>
      <c r="D32" s="240"/>
      <c r="E32" s="240"/>
      <c r="F32" s="240"/>
      <c r="G32" s="240"/>
      <c r="H32" s="240"/>
      <c r="I32" s="240"/>
      <c r="J32" s="240"/>
      <c r="K32" s="239"/>
      <c r="L32" s="236"/>
    </row>
    <row r="33" spans="1:12">
      <c r="A33" s="239"/>
      <c r="B33" s="239"/>
      <c r="C33" s="239"/>
      <c r="D33" s="240"/>
      <c r="E33" s="240"/>
      <c r="F33" s="240"/>
      <c r="G33" s="240"/>
      <c r="H33" s="240"/>
      <c r="I33" s="240"/>
      <c r="J33" s="240"/>
      <c r="K33" s="239"/>
      <c r="L33" s="236"/>
    </row>
    <row r="34" spans="1:12">
      <c r="A34" s="239"/>
      <c r="B34" s="239"/>
      <c r="C34" s="239"/>
      <c r="D34" s="240"/>
      <c r="E34" s="240"/>
      <c r="F34" s="240"/>
      <c r="G34" s="240"/>
      <c r="H34" s="239"/>
      <c r="I34" s="239"/>
      <c r="J34" s="239"/>
      <c r="K34" s="239"/>
      <c r="L34" s="236"/>
    </row>
    <row r="35" spans="1:12">
      <c r="A35" s="239"/>
      <c r="B35" s="239"/>
      <c r="C35" s="239"/>
      <c r="D35" s="240"/>
      <c r="E35" s="240"/>
      <c r="F35" s="240"/>
      <c r="G35" s="240"/>
      <c r="H35" s="240"/>
      <c r="I35" s="240"/>
      <c r="J35" s="240"/>
      <c r="K35" s="239"/>
      <c r="L35" s="236"/>
    </row>
    <row r="36" spans="1:12">
      <c r="A36" s="239"/>
      <c r="B36" s="239"/>
      <c r="C36" s="239"/>
      <c r="D36" s="240"/>
      <c r="E36" s="240"/>
      <c r="F36" s="240"/>
      <c r="G36" s="240"/>
      <c r="H36" s="239"/>
      <c r="I36" s="239"/>
      <c r="J36" s="239"/>
      <c r="K36" s="239"/>
      <c r="L36" s="236"/>
    </row>
    <row r="37" spans="1:12">
      <c r="A37" s="239"/>
      <c r="B37" s="239"/>
      <c r="C37" s="239"/>
      <c r="D37" s="240"/>
      <c r="E37" s="240"/>
      <c r="F37" s="240"/>
      <c r="G37" s="240"/>
      <c r="H37" s="240"/>
      <c r="I37" s="240"/>
      <c r="J37" s="240"/>
      <c r="K37" s="239"/>
      <c r="L37" s="236"/>
    </row>
    <row r="38" spans="1:12">
      <c r="A38" s="239"/>
      <c r="B38" s="239"/>
      <c r="C38" s="239"/>
      <c r="D38" s="240"/>
      <c r="E38" s="240"/>
      <c r="F38" s="240"/>
      <c r="G38" s="240"/>
      <c r="H38" s="239"/>
      <c r="I38" s="239"/>
      <c r="J38" s="239"/>
      <c r="K38" s="239"/>
      <c r="L38" s="236"/>
    </row>
    <row r="39" spans="1:12">
      <c r="A39" s="239"/>
      <c r="B39" s="239"/>
      <c r="C39" s="239"/>
      <c r="D39" s="240"/>
      <c r="E39" s="240"/>
      <c r="F39" s="240"/>
      <c r="G39" s="240"/>
      <c r="H39" s="239"/>
      <c r="I39" s="239"/>
      <c r="J39" s="239"/>
      <c r="K39" s="239"/>
      <c r="L39" s="236"/>
    </row>
    <row r="40" spans="1:12" ht="27.75" customHeight="1">
      <c r="A40" s="241"/>
      <c r="B40" s="322"/>
      <c r="C40" s="322"/>
      <c r="D40" s="322"/>
      <c r="E40" s="322"/>
      <c r="F40" s="322"/>
      <c r="G40" s="322"/>
      <c r="H40" s="322"/>
      <c r="I40" s="322"/>
      <c r="J40" s="322"/>
      <c r="K40" s="322"/>
      <c r="L40" s="236"/>
    </row>
    <row r="41" spans="1:12">
      <c r="A41" s="241"/>
      <c r="B41" s="241"/>
      <c r="C41" s="241"/>
      <c r="D41" s="241"/>
      <c r="E41" s="241"/>
      <c r="F41" s="241"/>
      <c r="G41" s="241"/>
      <c r="H41" s="241"/>
      <c r="I41" s="241"/>
      <c r="J41" s="241"/>
      <c r="K41" s="241"/>
      <c r="L41" s="236"/>
    </row>
    <row r="42" spans="1:12">
      <c r="A42" s="241"/>
      <c r="B42" s="241"/>
      <c r="C42" s="241"/>
      <c r="D42" s="241"/>
      <c r="E42" s="241"/>
      <c r="F42" s="241"/>
      <c r="G42" s="241"/>
      <c r="H42" s="241"/>
      <c r="I42" s="241"/>
      <c r="J42" s="241"/>
      <c r="K42" s="241"/>
      <c r="L42" s="236"/>
    </row>
    <row r="43" spans="1:12">
      <c r="A43" s="241"/>
      <c r="B43" s="241"/>
      <c r="C43" s="241"/>
      <c r="D43" s="241"/>
      <c r="E43" s="241"/>
      <c r="F43" s="241"/>
      <c r="G43" s="241"/>
      <c r="H43" s="241"/>
      <c r="I43" s="241"/>
      <c r="J43" s="241"/>
      <c r="K43" s="241"/>
      <c r="L43" s="236"/>
    </row>
    <row r="44" spans="1:12">
      <c r="A44" s="241"/>
      <c r="B44" s="241"/>
      <c r="C44" s="241"/>
      <c r="D44" s="241"/>
      <c r="E44" s="241"/>
      <c r="F44" s="241"/>
      <c r="G44" s="241"/>
      <c r="H44" s="241"/>
      <c r="I44" s="241"/>
      <c r="J44" s="241"/>
      <c r="K44" s="241"/>
      <c r="L44" s="236"/>
    </row>
    <row r="45" spans="1:12">
      <c r="A45" s="241"/>
      <c r="B45" s="241"/>
      <c r="C45" s="241"/>
      <c r="D45" s="241"/>
      <c r="E45" s="241"/>
      <c r="F45" s="241"/>
      <c r="G45" s="241"/>
      <c r="H45" s="241"/>
      <c r="I45" s="241"/>
      <c r="J45" s="241"/>
      <c r="K45" s="241"/>
      <c r="L45" s="236"/>
    </row>
    <row r="46" spans="1:12">
      <c r="A46" s="241"/>
      <c r="B46" s="241"/>
      <c r="C46" s="241"/>
      <c r="D46" s="241"/>
      <c r="E46" s="241"/>
      <c r="F46" s="241"/>
      <c r="G46" s="241"/>
      <c r="H46" s="241"/>
      <c r="I46" s="241"/>
      <c r="J46" s="241"/>
      <c r="K46" s="241"/>
      <c r="L46" s="236"/>
    </row>
    <row r="47" spans="1:12">
      <c r="A47" s="241"/>
      <c r="B47" s="241"/>
      <c r="C47" s="241"/>
      <c r="D47" s="241"/>
      <c r="E47" s="241"/>
      <c r="F47" s="241"/>
      <c r="G47" s="241"/>
      <c r="H47" s="241"/>
      <c r="I47" s="241"/>
      <c r="J47" s="241"/>
      <c r="K47" s="241"/>
      <c r="L47" s="236"/>
    </row>
    <row r="48" spans="1:12">
      <c r="A48" s="241"/>
      <c r="B48" s="241"/>
      <c r="C48" s="241"/>
      <c r="D48" s="241"/>
      <c r="E48" s="241"/>
      <c r="F48" s="241"/>
      <c r="G48" s="241"/>
      <c r="H48" s="241"/>
      <c r="I48" s="241"/>
      <c r="J48" s="241"/>
      <c r="K48" s="241"/>
      <c r="L48" s="236"/>
    </row>
    <row r="49" spans="1:12">
      <c r="A49" s="241"/>
      <c r="B49" s="241"/>
      <c r="C49" s="241"/>
      <c r="D49" s="241"/>
      <c r="E49" s="241"/>
      <c r="F49" s="241"/>
      <c r="G49" s="241"/>
      <c r="H49" s="241"/>
      <c r="I49" s="241"/>
      <c r="J49" s="241"/>
      <c r="K49" s="241"/>
      <c r="L49" s="236"/>
    </row>
    <row r="50" spans="1:12">
      <c r="A50" s="241"/>
      <c r="B50" s="241"/>
      <c r="C50" s="241"/>
      <c r="D50" s="241"/>
      <c r="E50" s="241"/>
      <c r="F50" s="241"/>
      <c r="G50" s="241"/>
      <c r="H50" s="241"/>
      <c r="I50" s="241"/>
      <c r="J50" s="241"/>
      <c r="K50" s="241"/>
      <c r="L50" s="236"/>
    </row>
    <row r="51" spans="1:12">
      <c r="A51" s="241"/>
      <c r="B51" s="241"/>
      <c r="C51" s="241"/>
      <c r="D51" s="241"/>
      <c r="E51" s="241"/>
      <c r="F51" s="241"/>
      <c r="G51" s="241"/>
      <c r="H51" s="241"/>
      <c r="I51" s="241"/>
      <c r="J51" s="241"/>
      <c r="K51" s="241"/>
      <c r="L51" s="236"/>
    </row>
  </sheetData>
  <mergeCells count="69">
    <mergeCell ref="A1:K1"/>
    <mergeCell ref="B40:K40"/>
    <mergeCell ref="B28:K28"/>
    <mergeCell ref="D27:G27"/>
    <mergeCell ref="I27:J27"/>
    <mergeCell ref="D24:G24"/>
    <mergeCell ref="I24:J24"/>
    <mergeCell ref="D25:G25"/>
    <mergeCell ref="I25:J25"/>
    <mergeCell ref="D26:G26"/>
    <mergeCell ref="I26:J26"/>
    <mergeCell ref="D20:G20"/>
    <mergeCell ref="I20:J20"/>
    <mergeCell ref="B21:B26"/>
    <mergeCell ref="D21:G21"/>
    <mergeCell ref="I21:J21"/>
    <mergeCell ref="C22:C24"/>
    <mergeCell ref="D22:G22"/>
    <mergeCell ref="I22:J22"/>
    <mergeCell ref="D23:G23"/>
    <mergeCell ref="I23:J23"/>
    <mergeCell ref="A14:A27"/>
    <mergeCell ref="D14:G14"/>
    <mergeCell ref="I14:J14"/>
    <mergeCell ref="B15:B20"/>
    <mergeCell ref="D15:G15"/>
    <mergeCell ref="I15:J15"/>
    <mergeCell ref="C16:C17"/>
    <mergeCell ref="D16:G16"/>
    <mergeCell ref="I16:J16"/>
    <mergeCell ref="D17:G17"/>
    <mergeCell ref="I17:J17"/>
    <mergeCell ref="C18:C19"/>
    <mergeCell ref="D18:G18"/>
    <mergeCell ref="I18:J18"/>
    <mergeCell ref="D19:G19"/>
    <mergeCell ref="I19:J19"/>
    <mergeCell ref="J10:K10"/>
    <mergeCell ref="E11:F11"/>
    <mergeCell ref="H11:I11"/>
    <mergeCell ref="J11:K11"/>
    <mergeCell ref="A12:A13"/>
    <mergeCell ref="B12:G12"/>
    <mergeCell ref="H12:K12"/>
    <mergeCell ref="B13:G13"/>
    <mergeCell ref="H13:K13"/>
    <mergeCell ref="A6:D6"/>
    <mergeCell ref="E6:G6"/>
    <mergeCell ref="H6:I6"/>
    <mergeCell ref="J6:K6"/>
    <mergeCell ref="A7:D11"/>
    <mergeCell ref="E7:F7"/>
    <mergeCell ref="H7:I7"/>
    <mergeCell ref="J7:K7"/>
    <mergeCell ref="E8:F8"/>
    <mergeCell ref="H8:I8"/>
    <mergeCell ref="J8:K8"/>
    <mergeCell ref="E9:F9"/>
    <mergeCell ref="H9:I9"/>
    <mergeCell ref="J9:K9"/>
    <mergeCell ref="E10:F10"/>
    <mergeCell ref="H10:I10"/>
    <mergeCell ref="A5:D5"/>
    <mergeCell ref="E5:K5"/>
    <mergeCell ref="A2:K2"/>
    <mergeCell ref="A4:D4"/>
    <mergeCell ref="E4:H4"/>
    <mergeCell ref="I4:J4"/>
    <mergeCell ref="A3:K3"/>
  </mergeCells>
  <phoneticPr fontId="7" type="noConversion"/>
  <printOptions horizontalCentered="1"/>
  <pageMargins left="0" right="0" top="0.55118110236220474"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8</vt:i4>
      </vt:variant>
    </vt:vector>
  </HeadingPairs>
  <TitlesOfParts>
    <vt:vector size="25" baseType="lpstr">
      <vt:lpstr>项目明细</vt:lpstr>
      <vt:lpstr>分解总表</vt:lpstr>
      <vt:lpstr>项目资金使用情况</vt:lpstr>
      <vt:lpstr>汇总指标</vt:lpstr>
      <vt:lpstr>电影放映</vt:lpstr>
      <vt:lpstr>农村电影放映</vt:lpstr>
      <vt:lpstr>农家书屋</vt:lpstr>
      <vt:lpstr>模拟</vt:lpstr>
      <vt:lpstr>数字汇总</vt:lpstr>
      <vt:lpstr>数字一</vt:lpstr>
      <vt:lpstr>数字二</vt:lpstr>
      <vt:lpstr>广播器材</vt:lpstr>
      <vt:lpstr>应急</vt:lpstr>
      <vt:lpstr>影视精品</vt:lpstr>
      <vt:lpstr>影视</vt:lpstr>
      <vt:lpstr>项目汇总收支情况</vt:lpstr>
      <vt:lpstr>Sheet1</vt:lpstr>
      <vt:lpstr>电影放映!Print_Area</vt:lpstr>
      <vt:lpstr>广播器材!Print_Area</vt:lpstr>
      <vt:lpstr>模拟!Print_Area</vt:lpstr>
      <vt:lpstr>农家书屋!Print_Area</vt:lpstr>
      <vt:lpstr>数字汇总!Print_Area</vt:lpstr>
      <vt:lpstr>影视!Print_Area</vt:lpstr>
      <vt:lpstr>应急!Print_Area</vt:lpstr>
      <vt:lpstr>分解总表!Print_Titles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2019-04-28T09:46:20Z</cp:lastPrinted>
  <dcterms:created xsi:type="dcterms:W3CDTF">2019-03-27T07:39:45Z</dcterms:created>
  <dcterms:modified xsi:type="dcterms:W3CDTF">2019-04-29T01:56:57Z</dcterms:modified>
</cp:coreProperties>
</file>